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2" yWindow="4680" windowWidth="15252" windowHeight="1140" tabRatio="876" activeTab="0"/>
  </bookViews>
  <sheets>
    <sheet name="Видатки - ГРК -2018" sheetId="1" r:id="rId1"/>
    <sheet name="Лист1" sheetId="2" r:id="rId2"/>
    <sheet name="Лист2" sheetId="3" r:id="rId3"/>
  </sheets>
  <definedNames>
    <definedName name="_xlnm.Print_Titles" localSheetId="0">'Видатки - ГРК -2018'!$8:$12</definedName>
    <definedName name="_xlnm.Print_Area" localSheetId="0">'Видатки - ГРК -2018'!$A$1:$P$101</definedName>
    <definedName name="_xlnm.Print_Area" localSheetId="1">'Лист1'!$A$1:$V$134</definedName>
  </definedNames>
  <calcPr fullCalcOnLoad="1"/>
</workbook>
</file>

<file path=xl/sharedStrings.xml><?xml version="1.0" encoding="utf-8"?>
<sst xmlns="http://schemas.openxmlformats.org/spreadsheetml/2006/main" count="266" uniqueCount="186">
  <si>
    <t>РАЗОМ</t>
  </si>
  <si>
    <t xml:space="preserve">з них: </t>
  </si>
  <si>
    <t xml:space="preserve">                                                                                                               </t>
  </si>
  <si>
    <t>УСЬОГО</t>
  </si>
  <si>
    <t>1</t>
  </si>
  <si>
    <t xml:space="preserve">видатки
споживання  </t>
  </si>
  <si>
    <t xml:space="preserve">видатки
розвитку </t>
  </si>
  <si>
    <t>Загальний фонд</t>
  </si>
  <si>
    <t>Спеціальний фонд</t>
  </si>
  <si>
    <t>0111</t>
  </si>
  <si>
    <t>0180</t>
  </si>
  <si>
    <t>0133</t>
  </si>
  <si>
    <t>0960</t>
  </si>
  <si>
    <t>1040</t>
  </si>
  <si>
    <t>0810</t>
  </si>
  <si>
    <t>0731</t>
  </si>
  <si>
    <t>0763</t>
  </si>
  <si>
    <t>0824</t>
  </si>
  <si>
    <t>1020</t>
  </si>
  <si>
    <t>у тому числі за рахунок:</t>
  </si>
  <si>
    <t>медичної субвенції з державного бюджету</t>
  </si>
  <si>
    <t>залишку коштів медичної субвенції з державного бюджету, що склався на початок року</t>
  </si>
  <si>
    <t>0100000</t>
  </si>
  <si>
    <t>0110000</t>
  </si>
  <si>
    <t>0800000</t>
  </si>
  <si>
    <t>0810000</t>
  </si>
  <si>
    <t>Багатопрофільна стаціонарна медична допомога населенню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</si>
  <si>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</si>
  <si>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</si>
  <si>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</si>
  <si>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0200000</t>
  </si>
  <si>
    <t>0210000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</si>
  <si>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</si>
  <si>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</si>
  <si>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0619770</t>
  </si>
  <si>
    <t>Інші субвенції з місцевого бюджету</t>
  </si>
  <si>
    <t>субвенції з інших місцевих бюджетів</t>
  </si>
  <si>
    <t>Централізовані заходи з лікування хворих на цукровий та нецукровий діабет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</si>
  <si>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</si>
  <si>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0619700</t>
  </si>
  <si>
    <t>Утримання та забезпечення діяльності центрів соціальних служб для сім’ї, дітей та молоді</t>
  </si>
  <si>
    <t xml:space="preserve">Надання позашкільної освіти позашкільними закладами освіти, заходи із позашкільної роботи з дітьми                                                          </t>
  </si>
  <si>
    <t>3700000</t>
  </si>
  <si>
    <t>3710000</t>
  </si>
  <si>
    <t xml:space="preserve"> Бобринецька районна рада</t>
  </si>
  <si>
    <t>Бобринецька районна рада</t>
  </si>
  <si>
    <t>Районна державна адміністрація</t>
  </si>
  <si>
    <t>0212010</t>
  </si>
  <si>
    <t>0212111</t>
  </si>
  <si>
    <t>0726</t>
  </si>
  <si>
    <t>0212144</t>
  </si>
  <si>
    <t>0213104</t>
  </si>
  <si>
    <t>0213121</t>
  </si>
  <si>
    <t>0215041</t>
  </si>
  <si>
    <t>Утримання та фінансова підтримка спортивних споруд</t>
  </si>
  <si>
    <t>0600000</t>
  </si>
  <si>
    <t>0610000</t>
  </si>
  <si>
    <t>0921</t>
  </si>
  <si>
    <t>0611090</t>
  </si>
  <si>
    <t>0611020</t>
  </si>
  <si>
    <t>субвенцій з сільських бюджетів</t>
  </si>
  <si>
    <t>Управління соціального захисту населення районної державної адміністрації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</si>
  <si>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</si>
  <si>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Фінансове управління районної державної адміністрації  </t>
  </si>
  <si>
    <t>субвенції з  бюджету Бобринецької міської ради</t>
  </si>
  <si>
    <t>0813032</t>
  </si>
  <si>
    <t>1070</t>
  </si>
  <si>
    <t>0813242</t>
  </si>
  <si>
    <t>1090</t>
  </si>
  <si>
    <t>Інші заходи у сфері соціального захисту і соціального забезпечення</t>
  </si>
  <si>
    <t>Код Функціональної класифікації видатків та кредитування бюджету</t>
  </si>
  <si>
    <t>у тому числі бюджет розвитку</t>
  </si>
  <si>
    <t xml:space="preserve"> оплата праці</t>
  </si>
  <si>
    <t xml:space="preserve">комунальні послуги та енергоносії
</t>
  </si>
  <si>
    <t xml:space="preserve"> оплата праці
</t>
  </si>
  <si>
    <t xml:space="preserve"> комунальні послуги та енергоносії
</t>
  </si>
  <si>
    <t>0150</t>
  </si>
  <si>
    <t>2010</t>
  </si>
  <si>
    <t>2111</t>
  </si>
  <si>
    <t>2144</t>
  </si>
  <si>
    <t>3104</t>
  </si>
  <si>
    <t>3121</t>
  </si>
  <si>
    <t>5041</t>
  </si>
  <si>
    <t xml:space="preserve"> субвенції з  бюджету Бобринецької міської ради</t>
  </si>
  <si>
    <t>3032</t>
  </si>
  <si>
    <t>3242</t>
  </si>
  <si>
    <t>1100</t>
  </si>
  <si>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</si>
  <si>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</si>
  <si>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</si>
  <si>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</si>
  <si>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Первинна медична допомога населенню, що надається центрами первинної медичної (медико - санітарної) допомоги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</si>
  <si>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</si>
  <si>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0611100</t>
  </si>
  <si>
    <t>Відділ освіти, культури, молоді та спорту районної державної адміністрації</t>
  </si>
  <si>
    <t>( гривень)</t>
  </si>
  <si>
    <t>КПКВ/КЕКВ</t>
  </si>
  <si>
    <t>ЗА РАХУНОК СУБВЕНЦІЙ З СІЛЬСЬКИХ БЮДЖЕТІВ</t>
  </si>
  <si>
    <t>ВСЬОГО</t>
  </si>
  <si>
    <t>ПЕРЕРОЗПОДІЛ КОШТОРИСНИХ ПРИЗНАЧЕНЬ</t>
  </si>
  <si>
    <t>ЗА РАХУНОК вільного залишку</t>
  </si>
  <si>
    <t>ЗА РАХУНОК залишку  СУБВЕНЦІЙ З ДЕРЖАВНОГО БЮДЖЕТУ</t>
  </si>
  <si>
    <t>ЗА РАХУНОК залишку СУБВЕНЦІЙ З СІЛЬСЬКИХ БЮДЖЕТІВ на  початок року</t>
  </si>
  <si>
    <t>0110180</t>
  </si>
  <si>
    <t>0117680</t>
  </si>
  <si>
    <t>7680</t>
  </si>
  <si>
    <t>0490</t>
  </si>
  <si>
    <t>Членські внески до асоціації органів місцевого самоврядування</t>
  </si>
  <si>
    <t>залишку на початок бюджетного періоду субвенцій з сільських бюджетів</t>
  </si>
  <si>
    <t>0217693</t>
  </si>
  <si>
    <t>7693</t>
  </si>
  <si>
    <t>Інші заходи пов"язані з економічною діяльністю</t>
  </si>
  <si>
    <t>0219800</t>
  </si>
  <si>
    <t>9800</t>
  </si>
  <si>
    <t>Субвенції з місцевого бюджету державному бюджету на виконання програм соціально-економічного розвитку регіонів</t>
  </si>
  <si>
    <t>в тому числі на виконання заходів районної програми: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</si>
  <si>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</si>
  <si>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</si>
  <si>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</si>
  <si>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ЗМІНИ до РОЗПОДІЛУ
видатків районного бюджету на 2020 рік, визначених у додатку №3 рішення районної ради від 12 грудня 2019 року №418 "Про районний бюджет Бобринецького району на 2020 рік".</t>
  </si>
  <si>
    <t>Розпорядження голови РДА</t>
  </si>
  <si>
    <t>освітньої субвенції з державного бюджету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</si>
  <si>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</si>
  <si>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 бюджету на забезпечення якісної, сучасної та доступної загальної середньої "Нова українська школа" за рахунок відповідної субвенції з державного бюджету</t>
  </si>
  <si>
    <t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</si>
  <si>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(у тому числі з дошкільними підрозділами (відділеннями, групами))                                                 </t>
  </si>
  <si>
    <t>За рахунок коштів районного бюджету</t>
  </si>
  <si>
    <t>Надання пільг окремим категоріям громадян з оплати послуг зв"язку</t>
  </si>
  <si>
    <t>Субвенції з сільських бюджетів, які не уточнено</t>
  </si>
  <si>
    <t>субвенції з  бюджету Бобринецької ОТГ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</si>
  <si>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</si>
  <si>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0615045</t>
  </si>
  <si>
    <t>5045</t>
  </si>
  <si>
    <t>Будівництво мультифункціональних майданчиків для занять ігровими видами спорту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</si>
  <si>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</si>
  <si>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</si>
  <si>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</si>
  <si>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субвенції з  державного бюджету </t>
  </si>
  <si>
    <t>0611161</t>
  </si>
  <si>
    <t>1161</t>
  </si>
  <si>
    <t>0990</t>
  </si>
  <si>
    <t>Інші програми та заходи у сфері охорони здоров"я</t>
  </si>
  <si>
    <t>168- р 07.07.20</t>
  </si>
  <si>
    <t>172-р  14.07.20</t>
  </si>
  <si>
    <t>180-р від 04.08.20</t>
  </si>
  <si>
    <t>198-р 08.09.20</t>
  </si>
  <si>
    <t>199-р 08.09.20</t>
  </si>
  <si>
    <t>Субвенції з Державного бюджету</t>
  </si>
  <si>
    <t>перерозподіл</t>
  </si>
  <si>
    <t>кисневий конденсат</t>
  </si>
  <si>
    <t>встановлення вузлів обліку газу</t>
  </si>
  <si>
    <t>5045 Спорт.майданчик</t>
  </si>
  <si>
    <t>камери міліції</t>
  </si>
  <si>
    <t>0611150</t>
  </si>
  <si>
    <t>1150</t>
  </si>
  <si>
    <t>Методичне забезпечення діяльності навчальних закладів</t>
  </si>
  <si>
    <t>0611162</t>
  </si>
  <si>
    <t>1162</t>
  </si>
  <si>
    <t>Забезпечення діяльності інших закладів у сфері освіти</t>
  </si>
  <si>
    <t>0614030</t>
  </si>
  <si>
    <t>4030</t>
  </si>
  <si>
    <t>Забезпечення діяльності бібліотек</t>
  </si>
  <si>
    <t>0614040</t>
  </si>
  <si>
    <t>4040</t>
  </si>
  <si>
    <t>Забезпечення діяльності музеїв і виставок</t>
  </si>
  <si>
    <t>0614060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</si>
  <si>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</si>
  <si>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</si>
  <si>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</si>
  <si>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0615031</t>
  </si>
  <si>
    <t>5031</t>
  </si>
  <si>
    <t>Утримання та навчально - тренувальна робота комунальних дитячо - юнацьких спортивних шкіл</t>
  </si>
  <si>
    <t>Новомиколаївська сільська рада</t>
  </si>
  <si>
    <t>2111 (зал.м.р.)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</si>
  <si>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</si>
  <si>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</si>
  <si>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</si>
  <si>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0210191</t>
  </si>
  <si>
    <t>0191</t>
  </si>
  <si>
    <t>0160</t>
  </si>
  <si>
    <t>Проведення місцевих виборів</t>
  </si>
  <si>
    <t>в тому числі на виконання Комплексної програми профілактики злочинності в Бобринецькому районі на 2017-2020 роки</t>
  </si>
  <si>
    <t>залишку на початок бюджетного періоду субвенцій з бюджету Бобринецької ОТГ</t>
  </si>
  <si>
    <t>додатково</t>
  </si>
  <si>
    <t xml:space="preserve">(з урахуванням змін, внесених рішеннями районної ради від 13 березня 2020 року №442,  від 24 червня 2020 року №459, від 22 вересня 2020 року №479, 29 вересня 2020 року №482, від 21 жовтня 2020 року №490 та від 21 грудня 2020 року №16) </t>
  </si>
  <si>
    <t>ЗАТВЕРДЖЕНО
рішенням Кропивницької районної ради                               від  26.03.2021 року №  97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</si>
</sst>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\+0.00;[Red]\-0.00"/>
    <numFmt numFmtId="183" formatCode="\+0.0;[Red]\-0.0"/>
    <numFmt numFmtId="184" formatCode="\+0.0000;[Red]\-0.0000"/>
    <numFmt numFmtId="185" formatCode="\+0.0;[Blue]\-0.0"/>
    <numFmt numFmtId="186" formatCode="#,##0.00000"/>
    <numFmt numFmtId="187" formatCode="#,##0.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_ ;[Red]\-#,##0.0000\ "/>
    <numFmt numFmtId="193" formatCode="\+0.0000;[Blue]\-0.0000"/>
    <numFmt numFmtId="194" formatCode="\+0.000;[Blue]\-0.000"/>
    <numFmt numFmtId="195" formatCode="\+0.00;[Blue]\-0.00"/>
    <numFmt numFmtId="196" formatCode="\+0.00000;[Blue]\-0.00000"/>
    <numFmt numFmtId="197" formatCode="\+0.000000;[Blue]\-0.000000"/>
    <numFmt numFmtId="198" formatCode="\+0;[Blue]\-0"/>
    <numFmt numFmtId="199" formatCode="0.00000_ ;\-0.00000\ "/>
    <numFmt numFmtId="200" formatCode="0.0_ ;\-0.0\ "/>
    <numFmt numFmtId="201" formatCode="0.000_ ;\-0.00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1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0"/>
    </font>
    <font>
      <b/>
      <sz val="16"/>
      <name val="Times New Roman Cyr"/>
      <family val="0"/>
    </font>
    <font>
      <sz val="16"/>
      <name val="Times New Roman Cyr"/>
      <family val="0"/>
    </font>
    <font>
      <b/>
      <sz val="22"/>
      <name val="Times New Roman Cyr"/>
      <family val="1"/>
    </font>
    <font>
      <b/>
      <sz val="26"/>
      <name val="Times New Roman Cyr"/>
      <family val="1"/>
    </font>
    <font>
      <sz val="14"/>
      <name val="Times New Roman Cyr"/>
      <family val="1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sz val="14"/>
      <color indexed="10"/>
      <name val="Times New Roman Cyr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8"/>
      <color indexed="23"/>
      <name val="Book Antiqua"/>
      <family val="2"/>
    </font>
    <font>
      <sz val="11"/>
      <color indexed="60"/>
      <name val="Century Gothic"/>
      <family val="2"/>
    </font>
    <font>
      <sz val="10"/>
      <color indexed="8"/>
      <name val="Century Gothic"/>
      <family val="2"/>
    </font>
    <font>
      <sz val="11"/>
      <color indexed="20"/>
      <name val="Century Gothic"/>
      <family val="2"/>
    </font>
    <font>
      <i/>
      <sz val="11"/>
      <color indexed="23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sz val="11"/>
      <color indexed="17"/>
      <name val="Century Gothic"/>
      <family val="2"/>
    </font>
    <font>
      <sz val="14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" applyNumberFormat="0" applyAlignment="0" applyProtection="0"/>
    <xf numFmtId="0" fontId="35" fillId="11" borderId="2" applyNumberFormat="0" applyAlignment="0" applyProtection="0"/>
    <xf numFmtId="0" fontId="36" fillId="11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2" borderId="7" applyNumberFormat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6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1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15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80" fontId="25" fillId="0" borderId="0" xfId="0" applyNumberFormat="1" applyFont="1" applyFill="1" applyAlignment="1">
      <alignment vertical="center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49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80" fontId="16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49" fontId="17" fillId="16" borderId="15" xfId="0" applyNumberFormat="1" applyFont="1" applyFill="1" applyBorder="1" applyAlignment="1">
      <alignment horizontal="center" vertical="center" wrapText="1"/>
    </xf>
    <xf numFmtId="49" fontId="18" fillId="16" borderId="15" xfId="0" applyNumberFormat="1" applyFont="1" applyFill="1" applyBorder="1" applyAlignment="1">
      <alignment horizontal="center" vertical="center" wrapText="1"/>
    </xf>
    <xf numFmtId="181" fontId="18" fillId="16" borderId="10" xfId="0" applyNumberFormat="1" applyFont="1" applyFill="1" applyBorder="1" applyAlignment="1">
      <alignment horizontal="left" vertical="top" wrapText="1"/>
    </xf>
    <xf numFmtId="49" fontId="16" fillId="16" borderId="19" xfId="0" applyNumberFormat="1" applyFont="1" applyFill="1" applyBorder="1" applyAlignment="1">
      <alignment horizontal="center" vertical="center"/>
    </xf>
    <xf numFmtId="181" fontId="16" fillId="16" borderId="20" xfId="0" applyNumberFormat="1" applyFont="1" applyFill="1" applyBorder="1" applyAlignment="1">
      <alignment horizontal="left" vertical="top" wrapText="1"/>
    </xf>
    <xf numFmtId="0" fontId="16" fillId="16" borderId="21" xfId="0" applyFont="1" applyFill="1" applyBorder="1" applyAlignment="1">
      <alignment horizontal="left" vertical="top" wrapText="1"/>
    </xf>
    <xf numFmtId="49" fontId="17" fillId="16" borderId="15" xfId="0" applyNumberFormat="1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left" vertical="top" wrapText="1"/>
    </xf>
    <xf numFmtId="49" fontId="19" fillId="16" borderId="22" xfId="0" applyNumberFormat="1" applyFont="1" applyFill="1" applyBorder="1" applyAlignment="1">
      <alignment horizontal="left" vertical="center" wrapText="1"/>
    </xf>
    <xf numFmtId="181" fontId="16" fillId="0" borderId="21" xfId="0" applyNumberFormat="1" applyFont="1" applyFill="1" applyBorder="1" applyAlignment="1">
      <alignment horizontal="left" vertical="top" wrapText="1"/>
    </xf>
    <xf numFmtId="181" fontId="7" fillId="0" borderId="21" xfId="0" applyNumberFormat="1" applyFont="1" applyFill="1" applyBorder="1" applyAlignment="1">
      <alignment horizontal="left" vertical="top" wrapText="1"/>
    </xf>
    <xf numFmtId="49" fontId="7" fillId="0" borderId="23" xfId="0" applyNumberFormat="1" applyFont="1" applyFill="1" applyBorder="1" applyAlignment="1">
      <alignment horizontal="center" vertical="center"/>
    </xf>
    <xf numFmtId="181" fontId="7" fillId="0" borderId="21" xfId="0" applyNumberFormat="1" applyFont="1" applyFill="1" applyBorder="1" applyAlignment="1">
      <alignment horizontal="left" vertical="top" wrapText="1"/>
    </xf>
    <xf numFmtId="181" fontId="16" fillId="0" borderId="20" xfId="0" applyNumberFormat="1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center" vertical="center"/>
    </xf>
    <xf numFmtId="181" fontId="7" fillId="0" borderId="20" xfId="0" applyNumberFormat="1" applyFont="1" applyFill="1" applyBorder="1" applyAlignment="1">
      <alignment horizontal="left" vertical="top" wrapText="1"/>
    </xf>
    <xf numFmtId="49" fontId="16" fillId="0" borderId="19" xfId="0" applyNumberFormat="1" applyFont="1" applyFill="1" applyBorder="1" applyAlignment="1">
      <alignment horizontal="center" vertical="center"/>
    </xf>
    <xf numFmtId="181" fontId="16" fillId="0" borderId="20" xfId="0" applyNumberFormat="1" applyFont="1" applyFill="1" applyBorder="1" applyAlignment="1">
      <alignment horizontal="left" vertical="top" wrapText="1"/>
    </xf>
    <xf numFmtId="49" fontId="16" fillId="0" borderId="23" xfId="0" applyNumberFormat="1" applyFont="1" applyFill="1" applyBorder="1" applyAlignment="1">
      <alignment horizontal="center" vertical="center"/>
    </xf>
    <xf numFmtId="181" fontId="16" fillId="0" borderId="21" xfId="0" applyNumberFormat="1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181" fontId="9" fillId="0" borderId="21" xfId="0" applyNumberFormat="1" applyFont="1" applyFill="1" applyBorder="1" applyAlignment="1">
      <alignment horizontal="left" vertical="top" wrapText="1"/>
    </xf>
    <xf numFmtId="180" fontId="21" fillId="0" borderId="20" xfId="0" applyNumberFormat="1" applyFont="1" applyFill="1" applyBorder="1" applyAlignment="1" applyProtection="1">
      <alignment horizontal="left" vertical="top" wrapText="1"/>
      <protection hidden="1"/>
    </xf>
    <xf numFmtId="181" fontId="7" fillId="0" borderId="0" xfId="0" applyNumberFormat="1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top"/>
    </xf>
    <xf numFmtId="49" fontId="18" fillId="16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horizontal="left" vertical="top" wrapText="1"/>
    </xf>
    <xf numFmtId="49" fontId="16" fillId="0" borderId="25" xfId="0" applyNumberFormat="1" applyFont="1" applyFill="1" applyBorder="1" applyAlignment="1">
      <alignment horizontal="center" vertical="center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1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9" fillId="16" borderId="18" xfId="0" applyNumberFormat="1" applyFont="1" applyFill="1" applyBorder="1" applyAlignment="1">
      <alignment horizontal="center" vertical="center" wrapText="1"/>
    </xf>
    <xf numFmtId="49" fontId="9" fillId="16" borderId="11" xfId="0" applyNumberFormat="1" applyFont="1" applyFill="1" applyBorder="1" applyAlignment="1">
      <alignment horizontal="center" vertical="center" wrapText="1"/>
    </xf>
    <xf numFmtId="49" fontId="16" fillId="16" borderId="26" xfId="0" applyNumberFormat="1" applyFont="1" applyFill="1" applyBorder="1" applyAlignment="1">
      <alignment horizontal="center" vertical="center"/>
    </xf>
    <xf numFmtId="49" fontId="16" fillId="16" borderId="2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9" fontId="8" fillId="16" borderId="18" xfId="0" applyNumberFormat="1" applyFont="1" applyFill="1" applyBorder="1" applyAlignment="1">
      <alignment horizontal="center" vertical="center"/>
    </xf>
    <xf numFmtId="49" fontId="8" fillId="16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49" fontId="18" fillId="16" borderId="18" xfId="0" applyNumberFormat="1" applyFont="1" applyFill="1" applyBorder="1" applyAlignment="1">
      <alignment horizontal="center" vertical="center"/>
    </xf>
    <xf numFmtId="49" fontId="18" fillId="16" borderId="1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18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1" fontId="16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top"/>
    </xf>
    <xf numFmtId="0" fontId="16" fillId="0" borderId="0" xfId="0" applyFont="1" applyFill="1" applyAlignment="1">
      <alignment horizontal="justify" vertical="top" wrapText="1"/>
    </xf>
    <xf numFmtId="49" fontId="16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 horizontal="justify" vertical="top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justify" vertical="center"/>
    </xf>
    <xf numFmtId="180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16" fillId="0" borderId="0" xfId="0" applyNumberFormat="1" applyFont="1" applyFill="1" applyBorder="1" applyAlignment="1">
      <alignment horizontal="right" vertical="top"/>
    </xf>
    <xf numFmtId="180" fontId="16" fillId="0" borderId="29" xfId="0" applyNumberFormat="1" applyFont="1" applyFill="1" applyBorder="1" applyAlignment="1">
      <alignment horizontal="right" vertical="top"/>
    </xf>
    <xf numFmtId="180" fontId="16" fillId="0" borderId="0" xfId="0" applyNumberFormat="1" applyFont="1" applyFill="1" applyAlignment="1">
      <alignment horizontal="right" vertical="top"/>
    </xf>
    <xf numFmtId="189" fontId="16" fillId="0" borderId="0" xfId="0" applyNumberFormat="1" applyFont="1" applyFill="1" applyAlignment="1">
      <alignment horizontal="right" vertical="top"/>
    </xf>
    <xf numFmtId="186" fontId="16" fillId="0" borderId="0" xfId="0" applyNumberFormat="1" applyFont="1" applyFill="1" applyAlignment="1">
      <alignment horizontal="right" vertical="top"/>
    </xf>
    <xf numFmtId="182" fontId="16" fillId="0" borderId="0" xfId="0" applyNumberFormat="1" applyFont="1" applyFill="1" applyAlignment="1">
      <alignment horizontal="right" vertical="top"/>
    </xf>
    <xf numFmtId="184" fontId="16" fillId="0" borderId="0" xfId="0" applyNumberFormat="1" applyFont="1" applyFill="1" applyAlignment="1">
      <alignment horizontal="right" vertical="top"/>
    </xf>
    <xf numFmtId="192" fontId="16" fillId="0" borderId="0" xfId="0" applyNumberFormat="1" applyFont="1" applyFill="1" applyAlignment="1">
      <alignment vertical="top"/>
    </xf>
    <xf numFmtId="184" fontId="16" fillId="0" borderId="0" xfId="0" applyNumberFormat="1" applyFont="1" applyFill="1" applyAlignment="1">
      <alignment vertical="top"/>
    </xf>
    <xf numFmtId="181" fontId="16" fillId="0" borderId="0" xfId="0" applyNumberFormat="1" applyFont="1" applyFill="1" applyAlignment="1">
      <alignment vertical="top"/>
    </xf>
    <xf numFmtId="180" fontId="16" fillId="0" borderId="0" xfId="0" applyNumberFormat="1" applyFont="1" applyFill="1" applyAlignment="1">
      <alignment vertical="top"/>
    </xf>
    <xf numFmtId="180" fontId="25" fillId="0" borderId="0" xfId="0" applyNumberFormat="1" applyFont="1" applyFill="1" applyAlignment="1">
      <alignment vertical="center"/>
    </xf>
    <xf numFmtId="180" fontId="2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" fontId="17" fillId="0" borderId="11" xfId="0" applyNumberFormat="1" applyFont="1" applyFill="1" applyBorder="1" applyAlignment="1">
      <alignment horizontal="right" vertical="center"/>
    </xf>
    <xf numFmtId="4" fontId="17" fillId="0" borderId="16" xfId="0" applyNumberFormat="1" applyFont="1" applyFill="1" applyBorder="1" applyAlignment="1">
      <alignment horizontal="right" vertical="center"/>
    </xf>
    <xf numFmtId="4" fontId="17" fillId="0" borderId="12" xfId="0" applyNumberFormat="1" applyFont="1" applyFill="1" applyBorder="1" applyAlignment="1">
      <alignment horizontal="right" vertical="center"/>
    </xf>
    <xf numFmtId="4" fontId="17" fillId="0" borderId="17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4" fontId="18" fillId="0" borderId="16" xfId="0" applyNumberFormat="1" applyFont="1" applyFill="1" applyBorder="1" applyAlignment="1">
      <alignment horizontal="right" vertical="center"/>
    </xf>
    <xf numFmtId="4" fontId="18" fillId="0" borderId="17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4" fontId="18" fillId="0" borderId="14" xfId="0" applyNumberFormat="1" applyFont="1" applyFill="1" applyBorder="1" applyAlignment="1">
      <alignment horizontal="right" vertical="center"/>
    </xf>
    <xf numFmtId="4" fontId="16" fillId="0" borderId="27" xfId="0" applyNumberFormat="1" applyFont="1" applyFill="1" applyBorder="1" applyAlignment="1">
      <alignment horizontal="right" vertical="center"/>
    </xf>
    <xf numFmtId="4" fontId="16" fillId="0" borderId="30" xfId="0" applyNumberFormat="1" applyFont="1" applyFill="1" applyBorder="1" applyAlignment="1">
      <alignment horizontal="right" vertical="center"/>
    </xf>
    <xf numFmtId="4" fontId="16" fillId="0" borderId="31" xfId="0" applyNumberFormat="1" applyFont="1" applyFill="1" applyBorder="1" applyAlignment="1">
      <alignment horizontal="right" vertical="center"/>
    </xf>
    <xf numFmtId="4" fontId="16" fillId="0" borderId="32" xfId="0" applyNumberFormat="1" applyFont="1" applyFill="1" applyBorder="1" applyAlignment="1">
      <alignment horizontal="right" vertical="center"/>
    </xf>
    <xf numFmtId="4" fontId="16" fillId="0" borderId="33" xfId="0" applyNumberFormat="1" applyFont="1" applyFill="1" applyBorder="1" applyAlignment="1">
      <alignment horizontal="right"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4" fontId="8" fillId="0" borderId="25" xfId="0" applyNumberFormat="1" applyFont="1" applyFill="1" applyBorder="1" applyAlignment="1">
      <alignment horizontal="right" vertical="center"/>
    </xf>
    <xf numFmtId="4" fontId="8" fillId="0" borderId="34" xfId="0" applyNumberFormat="1" applyFont="1" applyFill="1" applyBorder="1" applyAlignment="1">
      <alignment horizontal="right" vertical="center"/>
    </xf>
    <xf numFmtId="4" fontId="8" fillId="0" borderId="35" xfId="0" applyNumberFormat="1" applyFont="1" applyFill="1" applyBorder="1" applyAlignment="1">
      <alignment horizontal="right" vertical="center"/>
    </xf>
    <xf numFmtId="4" fontId="8" fillId="0" borderId="36" xfId="0" applyNumberFormat="1" applyFont="1" applyFill="1" applyBorder="1" applyAlignment="1">
      <alignment horizontal="right" vertical="center"/>
    </xf>
    <xf numFmtId="4" fontId="8" fillId="0" borderId="37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horizontal="right" vertical="center"/>
    </xf>
    <xf numFmtId="4" fontId="16" fillId="0" borderId="25" xfId="0" applyNumberFormat="1" applyFont="1" applyFill="1" applyBorder="1" applyAlignment="1">
      <alignment horizontal="right" vertical="center"/>
    </xf>
    <xf numFmtId="4" fontId="16" fillId="0" borderId="34" xfId="0" applyNumberFormat="1" applyFont="1" applyFill="1" applyBorder="1" applyAlignment="1">
      <alignment horizontal="right" vertical="center"/>
    </xf>
    <xf numFmtId="4" fontId="16" fillId="0" borderId="35" xfId="0" applyNumberFormat="1" applyFont="1" applyFill="1" applyBorder="1" applyAlignment="1">
      <alignment horizontal="right" vertical="center"/>
    </xf>
    <xf numFmtId="4" fontId="16" fillId="0" borderId="36" xfId="0" applyNumberFormat="1" applyFont="1" applyFill="1" applyBorder="1" applyAlignment="1">
      <alignment horizontal="right" vertical="center"/>
    </xf>
    <xf numFmtId="4" fontId="16" fillId="0" borderId="37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right" vertical="center"/>
    </xf>
    <xf numFmtId="4" fontId="16" fillId="16" borderId="32" xfId="0" applyNumberFormat="1" applyFont="1" applyFill="1" applyBorder="1" applyAlignment="1">
      <alignment horizontal="right"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0" borderId="31" xfId="0" applyNumberFormat="1" applyFont="1" applyFill="1" applyBorder="1" applyAlignment="1">
      <alignment horizontal="right" vertical="center"/>
    </xf>
    <xf numFmtId="4" fontId="7" fillId="0" borderId="32" xfId="0" applyNumberFormat="1" applyFont="1" applyFill="1" applyBorder="1" applyAlignment="1">
      <alignment horizontal="right" vertical="center"/>
    </xf>
    <xf numFmtId="4" fontId="7" fillId="0" borderId="33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4" fontId="16" fillId="16" borderId="30" xfId="0" applyNumberFormat="1" applyFont="1" applyFill="1" applyBorder="1" applyAlignment="1">
      <alignment horizontal="right" vertical="center"/>
    </xf>
    <xf numFmtId="4" fontId="16" fillId="16" borderId="3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center" vertical="center"/>
    </xf>
    <xf numFmtId="49" fontId="16" fillId="16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0" fillId="0" borderId="0" xfId="0" applyAlignment="1">
      <alignment horizontal="center"/>
    </xf>
    <xf numFmtId="0" fontId="0" fillId="17" borderId="22" xfId="0" applyFill="1" applyBorder="1" applyAlignment="1">
      <alignment/>
    </xf>
    <xf numFmtId="0" fontId="0" fillId="17" borderId="22" xfId="0" applyFill="1" applyBorder="1" applyAlignment="1">
      <alignment horizontal="center"/>
    </xf>
    <xf numFmtId="49" fontId="16" fillId="16" borderId="38" xfId="0" applyNumberFormat="1" applyFont="1" applyFill="1" applyBorder="1" applyAlignment="1">
      <alignment horizontal="center" vertical="center"/>
    </xf>
    <xf numFmtId="49" fontId="16" fillId="16" borderId="39" xfId="0" applyNumberFormat="1" applyFont="1" applyFill="1" applyBorder="1" applyAlignment="1">
      <alignment horizontal="center" vertical="center"/>
    </xf>
    <xf numFmtId="49" fontId="16" fillId="16" borderId="40" xfId="0" applyNumberFormat="1" applyFont="1" applyFill="1" applyBorder="1" applyAlignment="1">
      <alignment horizontal="center" vertical="center"/>
    </xf>
    <xf numFmtId="181" fontId="16" fillId="16" borderId="0" xfId="0" applyNumberFormat="1" applyFont="1" applyFill="1" applyBorder="1" applyAlignment="1">
      <alignment horizontal="left" vertical="top" wrapText="1"/>
    </xf>
    <xf numFmtId="4" fontId="16" fillId="0" borderId="39" xfId="0" applyNumberFormat="1" applyFont="1" applyFill="1" applyBorder="1" applyAlignment="1">
      <alignment horizontal="right" vertical="center"/>
    </xf>
    <xf numFmtId="4" fontId="16" fillId="0" borderId="41" xfId="0" applyNumberFormat="1" applyFont="1" applyFill="1" applyBorder="1" applyAlignment="1">
      <alignment horizontal="right" vertical="center"/>
    </xf>
    <xf numFmtId="4" fontId="16" fillId="0" borderId="42" xfId="0" applyNumberFormat="1" applyFont="1" applyFill="1" applyBorder="1" applyAlignment="1">
      <alignment horizontal="right" vertical="center"/>
    </xf>
    <xf numFmtId="4" fontId="16" fillId="0" borderId="43" xfId="0" applyNumberFormat="1" applyFont="1" applyFill="1" applyBorder="1" applyAlignment="1">
      <alignment horizontal="right" vertical="center"/>
    </xf>
    <xf numFmtId="4" fontId="16" fillId="0" borderId="44" xfId="0" applyNumberFormat="1" applyFont="1" applyFill="1" applyBorder="1" applyAlignment="1">
      <alignment horizontal="right" vertical="center"/>
    </xf>
    <xf numFmtId="4" fontId="16" fillId="0" borderId="45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4" fontId="7" fillId="0" borderId="34" xfId="0" applyNumberFormat="1" applyFont="1" applyFill="1" applyBorder="1" applyAlignment="1">
      <alignment horizontal="right" vertical="center"/>
    </xf>
    <xf numFmtId="4" fontId="7" fillId="0" borderId="35" xfId="0" applyNumberFormat="1" applyFont="1" applyFill="1" applyBorder="1" applyAlignment="1">
      <alignment horizontal="right" vertical="center"/>
    </xf>
    <xf numFmtId="4" fontId="7" fillId="0" borderId="36" xfId="0" applyNumberFormat="1" applyFont="1" applyFill="1" applyBorder="1" applyAlignment="1">
      <alignment horizontal="right" vertical="center"/>
    </xf>
    <xf numFmtId="4" fontId="7" fillId="0" borderId="37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vertical="center"/>
    </xf>
    <xf numFmtId="181" fontId="16" fillId="0" borderId="33" xfId="0" applyNumberFormat="1" applyFont="1" applyFill="1" applyBorder="1" applyAlignment="1">
      <alignment horizontal="left" vertical="top" wrapText="1"/>
    </xf>
    <xf numFmtId="181" fontId="7" fillId="0" borderId="37" xfId="0" applyNumberFormat="1" applyFont="1" applyFill="1" applyBorder="1" applyAlignment="1">
      <alignment horizontal="left" vertical="top" wrapText="1"/>
    </xf>
    <xf numFmtId="49" fontId="19" fillId="16" borderId="33" xfId="0" applyNumberFormat="1" applyFont="1" applyFill="1" applyBorder="1" applyAlignment="1">
      <alignment horizontal="left" vertical="center" wrapText="1"/>
    </xf>
    <xf numFmtId="4" fontId="7" fillId="0" borderId="27" xfId="0" applyNumberFormat="1" applyFont="1" applyFill="1" applyBorder="1" applyAlignment="1">
      <alignment horizontal="right" vertical="center"/>
    </xf>
    <xf numFmtId="181" fontId="17" fillId="0" borderId="10" xfId="0" applyNumberFormat="1" applyFont="1" applyFill="1" applyBorder="1" applyAlignment="1">
      <alignment horizontal="center" vertical="top" wrapText="1"/>
    </xf>
    <xf numFmtId="181" fontId="17" fillId="16" borderId="10" xfId="0" applyNumberFormat="1" applyFont="1" applyFill="1" applyBorder="1" applyAlignment="1">
      <alignment horizontal="center" vertical="top" wrapText="1"/>
    </xf>
    <xf numFmtId="4" fontId="16" fillId="0" borderId="11" xfId="0" applyNumberFormat="1" applyFont="1" applyFill="1" applyBorder="1" applyAlignment="1">
      <alignment horizontal="right" vertical="center"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39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26" fillId="17" borderId="22" xfId="0" applyFont="1" applyFill="1" applyBorder="1" applyAlignment="1">
      <alignment horizontal="center"/>
    </xf>
    <xf numFmtId="0" fontId="26" fillId="17" borderId="22" xfId="0" applyFont="1" applyFill="1" applyBorder="1" applyAlignment="1">
      <alignment/>
    </xf>
    <xf numFmtId="180" fontId="20" fillId="0" borderId="24" xfId="0" applyNumberFormat="1" applyFont="1" applyFill="1" applyBorder="1" applyAlignment="1">
      <alignment horizontal="justify" vertical="center" wrapText="1"/>
    </xf>
    <xf numFmtId="0" fontId="20" fillId="0" borderId="27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26" fillId="4" borderId="22" xfId="0" applyFont="1" applyFill="1" applyBorder="1" applyAlignment="1">
      <alignment horizontal="center"/>
    </xf>
    <xf numFmtId="0" fontId="26" fillId="4" borderId="22" xfId="0" applyFont="1" applyFill="1" applyBorder="1" applyAlignment="1">
      <alignment/>
    </xf>
    <xf numFmtId="0" fontId="26" fillId="0" borderId="22" xfId="0" applyFont="1" applyBorder="1" applyAlignment="1">
      <alignment horizontal="center" wrapText="1"/>
    </xf>
    <xf numFmtId="0" fontId="0" fillId="18" borderId="22" xfId="0" applyFill="1" applyBorder="1" applyAlignment="1">
      <alignment horizontal="center"/>
    </xf>
    <xf numFmtId="0" fontId="0" fillId="18" borderId="22" xfId="0" applyFill="1" applyBorder="1" applyAlignment="1">
      <alignment/>
    </xf>
    <xf numFmtId="49" fontId="16" fillId="0" borderId="39" xfId="0" applyNumberFormat="1" applyFont="1" applyFill="1" applyBorder="1" applyAlignment="1">
      <alignment horizontal="center" vertical="center"/>
    </xf>
    <xf numFmtId="4" fontId="50" fillId="0" borderId="22" xfId="53" applyNumberFormat="1" applyFont="1" applyBorder="1" applyAlignment="1" quotePrefix="1">
      <alignment vertical="center" wrapText="1"/>
      <protection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48" xfId="0" applyNumberFormat="1" applyFont="1" applyFill="1" applyBorder="1" applyAlignment="1">
      <alignment horizontal="right" vertical="center"/>
    </xf>
    <xf numFmtId="4" fontId="7" fillId="0" borderId="49" xfId="0" applyNumberFormat="1" applyFont="1" applyFill="1" applyBorder="1" applyAlignment="1">
      <alignment horizontal="right" vertical="center"/>
    </xf>
    <xf numFmtId="4" fontId="7" fillId="0" borderId="50" xfId="0" applyNumberFormat="1" applyFont="1" applyFill="1" applyBorder="1" applyAlignment="1">
      <alignment horizontal="right" vertical="center"/>
    </xf>
    <xf numFmtId="4" fontId="7" fillId="0" borderId="51" xfId="0" applyNumberFormat="1" applyFont="1" applyFill="1" applyBorder="1" applyAlignment="1">
      <alignment horizontal="right" vertical="center"/>
    </xf>
    <xf numFmtId="4" fontId="50" fillId="0" borderId="22" xfId="54" applyNumberFormat="1" applyFont="1" applyBorder="1" applyAlignment="1" quotePrefix="1">
      <alignment vertical="center" wrapText="1"/>
      <protection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/>
    </xf>
    <xf numFmtId="0" fontId="0" fillId="18" borderId="45" xfId="0" applyFill="1" applyBorder="1" applyAlignment="1">
      <alignment/>
    </xf>
    <xf numFmtId="181" fontId="16" fillId="0" borderId="19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9" fontId="16" fillId="16" borderId="46" xfId="0" applyNumberFormat="1" applyFont="1" applyFill="1" applyBorder="1" applyAlignment="1">
      <alignment horizontal="center" vertical="center"/>
    </xf>
    <xf numFmtId="180" fontId="21" fillId="0" borderId="20" xfId="0" applyNumberFormat="1" applyFont="1" applyFill="1" applyBorder="1" applyAlignment="1">
      <alignment horizontal="justify" vertical="center" wrapText="1"/>
    </xf>
    <xf numFmtId="49" fontId="19" fillId="16" borderId="22" xfId="0" applyNumberFormat="1" applyFont="1" applyFill="1" applyBorder="1" applyAlignment="1">
      <alignment horizontal="left" vertical="center" wrapText="1"/>
    </xf>
    <xf numFmtId="49" fontId="16" fillId="16" borderId="0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49" fontId="16" fillId="0" borderId="46" xfId="0" applyNumberFormat="1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16" borderId="52" xfId="0" applyNumberFormat="1" applyFont="1" applyFill="1" applyBorder="1" applyAlignment="1">
      <alignment horizontal="center" vertical="center"/>
    </xf>
    <xf numFmtId="49" fontId="16" fillId="16" borderId="21" xfId="0" applyNumberFormat="1" applyFont="1" applyFill="1" applyBorder="1" applyAlignment="1">
      <alignment horizontal="center" vertical="center"/>
    </xf>
    <xf numFmtId="49" fontId="16" fillId="16" borderId="46" xfId="0" applyNumberFormat="1" applyFont="1" applyFill="1" applyBorder="1" applyAlignment="1">
      <alignment horizontal="center" vertical="center"/>
    </xf>
    <xf numFmtId="49" fontId="16" fillId="16" borderId="39" xfId="0" applyNumberFormat="1" applyFont="1" applyFill="1" applyBorder="1" applyAlignment="1">
      <alignment horizontal="center" vertical="center"/>
    </xf>
    <xf numFmtId="49" fontId="16" fillId="16" borderId="25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49" fontId="16" fillId="16" borderId="53" xfId="0" applyNumberFormat="1" applyFont="1" applyFill="1" applyBorder="1" applyAlignment="1">
      <alignment horizontal="center" vertical="center"/>
    </xf>
    <xf numFmtId="49" fontId="16" fillId="16" borderId="38" xfId="0" applyNumberFormat="1" applyFont="1" applyFill="1" applyBorder="1" applyAlignment="1">
      <alignment horizontal="center" vertical="center"/>
    </xf>
    <xf numFmtId="49" fontId="16" fillId="16" borderId="2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180" fontId="11" fillId="0" borderId="35" xfId="0" applyNumberFormat="1" applyFont="1" applyFill="1" applyBorder="1" applyAlignment="1">
      <alignment horizontal="center" vertical="center" wrapText="1"/>
    </xf>
    <xf numFmtId="180" fontId="11" fillId="0" borderId="36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54" xfId="0" applyNumberFormat="1" applyFont="1" applyFill="1" applyBorder="1" applyAlignment="1">
      <alignment horizontal="center" vertical="center"/>
    </xf>
    <xf numFmtId="180" fontId="12" fillId="0" borderId="27" xfId="0" applyNumberFormat="1" applyFont="1" applyFill="1" applyBorder="1" applyAlignment="1">
      <alignment horizontal="center" vertical="center"/>
    </xf>
    <xf numFmtId="180" fontId="12" fillId="0" borderId="5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center" vertical="center"/>
    </xf>
    <xf numFmtId="49" fontId="11" fillId="0" borderId="5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7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Alignment="1">
      <alignment horizontal="left" vertical="center" wrapText="1"/>
    </xf>
    <xf numFmtId="180" fontId="8" fillId="0" borderId="0" xfId="0" applyNumberFormat="1" applyFont="1" applyAlignment="1">
      <alignment horizontal="left" vertical="center"/>
    </xf>
    <xf numFmtId="180" fontId="11" fillId="0" borderId="49" xfId="0" applyNumberFormat="1" applyFont="1" applyFill="1" applyBorder="1" applyAlignment="1">
      <alignment horizontal="center" vertical="center" wrapText="1"/>
    </xf>
    <xf numFmtId="180" fontId="11" fillId="0" borderId="58" xfId="0" applyNumberFormat="1" applyFont="1" applyFill="1" applyBorder="1" applyAlignment="1">
      <alignment horizontal="center" vertical="center" wrapText="1"/>
    </xf>
    <xf numFmtId="180" fontId="11" fillId="0" borderId="22" xfId="0" applyNumberFormat="1" applyFont="1" applyFill="1" applyBorder="1" applyAlignment="1">
      <alignment horizontal="center" vertical="center" wrapText="1"/>
    </xf>
    <xf numFmtId="180" fontId="11" fillId="0" borderId="59" xfId="0" applyNumberFormat="1" applyFont="1" applyFill="1" applyBorder="1" applyAlignment="1">
      <alignment horizontal="center" vertical="center" wrapText="1"/>
    </xf>
    <xf numFmtId="180" fontId="11" fillId="0" borderId="60" xfId="0" applyNumberFormat="1" applyFont="1" applyFill="1" applyBorder="1" applyAlignment="1">
      <alignment horizontal="center" vertical="center" wrapText="1"/>
    </xf>
    <xf numFmtId="180" fontId="11" fillId="0" borderId="33" xfId="0" applyNumberFormat="1" applyFont="1" applyFill="1" applyBorder="1" applyAlignment="1">
      <alignment horizontal="center" vertical="center" wrapText="1"/>
    </xf>
    <xf numFmtId="180" fontId="11" fillId="0" borderId="61" xfId="0" applyNumberFormat="1" applyFont="1" applyFill="1" applyBorder="1" applyAlignment="1">
      <alignment horizontal="center" vertical="center" wrapText="1"/>
    </xf>
    <xf numFmtId="180" fontId="11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center" vertical="center" wrapText="1"/>
    </xf>
    <xf numFmtId="180" fontId="11" fillId="0" borderId="48" xfId="0" applyNumberFormat="1" applyFont="1" applyFill="1" applyBorder="1" applyAlignment="1">
      <alignment horizontal="center" vertical="center" wrapText="1"/>
    </xf>
    <xf numFmtId="180" fontId="11" fillId="0" borderId="62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180" fontId="11" fillId="0" borderId="31" xfId="0" applyNumberFormat="1" applyFont="1" applyFill="1" applyBorder="1" applyAlignment="1">
      <alignment horizontal="center" vertical="center" wrapText="1"/>
    </xf>
    <xf numFmtId="180" fontId="11" fillId="0" borderId="65" xfId="0" applyNumberFormat="1" applyFont="1" applyFill="1" applyBorder="1" applyAlignment="1">
      <alignment horizontal="center" vertical="center" wrapText="1"/>
    </xf>
    <xf numFmtId="49" fontId="11" fillId="0" borderId="66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horizontal="center" vertical="center" wrapText="1"/>
    </xf>
    <xf numFmtId="180" fontId="11" fillId="0" borderId="68" xfId="0" applyNumberFormat="1" applyFont="1" applyFill="1" applyBorder="1" applyAlignment="1">
      <alignment horizontal="center" vertical="center" wrapText="1"/>
    </xf>
    <xf numFmtId="180" fontId="11" fillId="0" borderId="41" xfId="0" applyNumberFormat="1" applyFont="1" applyFill="1" applyBorder="1" applyAlignment="1">
      <alignment horizontal="center" vertical="center" wrapText="1"/>
    </xf>
    <xf numFmtId="180" fontId="11" fillId="0" borderId="69" xfId="0" applyNumberFormat="1" applyFont="1" applyFill="1" applyBorder="1" applyAlignment="1">
      <alignment horizontal="center" vertical="center" wrapText="1"/>
    </xf>
    <xf numFmtId="180" fontId="10" fillId="0" borderId="54" xfId="0" applyNumberFormat="1" applyFont="1" applyFill="1" applyBorder="1" applyAlignment="1">
      <alignment horizontal="center" vertical="center"/>
    </xf>
    <xf numFmtId="180" fontId="10" fillId="0" borderId="27" xfId="0" applyNumberFormat="1" applyFont="1" applyFill="1" applyBorder="1" applyAlignment="1">
      <alignment horizontal="center" vertical="center"/>
    </xf>
    <xf numFmtId="180" fontId="10" fillId="0" borderId="55" xfId="0" applyNumberFormat="1" applyFont="1" applyFill="1" applyBorder="1" applyAlignment="1">
      <alignment horizontal="center" vertical="center"/>
    </xf>
    <xf numFmtId="180" fontId="10" fillId="0" borderId="25" xfId="0" applyNumberFormat="1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3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C221"/>
  <sheetViews>
    <sheetView showZeros="0" tabSelected="1" zoomScale="75" zoomScaleNormal="75" zoomScaleSheetLayoutView="70" workbookViewId="0" topLeftCell="J1">
      <selection activeCell="N1" sqref="N1:P1"/>
    </sheetView>
  </sheetViews>
  <sheetFormatPr defaultColWidth="9.00390625" defaultRowHeight="12.75"/>
  <cols>
    <col min="1" max="2" width="15.875" style="1" customWidth="1"/>
    <col min="3" max="3" width="16.625" style="10" customWidth="1"/>
    <col min="4" max="4" width="69.00390625" style="12" customWidth="1"/>
    <col min="5" max="5" width="22.125" style="132" customWidth="1"/>
    <col min="6" max="6" width="22.625" style="132" customWidth="1"/>
    <col min="7" max="7" width="21.00390625" style="132" customWidth="1"/>
    <col min="8" max="8" width="19.50390625" style="132" customWidth="1"/>
    <col min="9" max="9" width="15.00390625" style="132" customWidth="1"/>
    <col min="10" max="10" width="16.375" style="132" customWidth="1"/>
    <col min="11" max="11" width="22.50390625" style="132" customWidth="1"/>
    <col min="12" max="12" width="19.50390625" style="132" customWidth="1"/>
    <col min="13" max="13" width="16.50390625" style="132" customWidth="1"/>
    <col min="14" max="14" width="17.625" style="132" customWidth="1"/>
    <col min="15" max="15" width="21.50390625" style="132" customWidth="1"/>
    <col min="16" max="16" width="23.125" style="132" customWidth="1"/>
    <col min="17" max="17" width="19.125" style="0" customWidth="1"/>
    <col min="18" max="18" width="18.50390625" style="7" customWidth="1"/>
    <col min="19" max="29" width="9.125" style="7" customWidth="1"/>
    <col min="30" max="16384" width="8.875" style="1" customWidth="1"/>
  </cols>
  <sheetData>
    <row r="1" spans="3:29" s="2" customFormat="1" ht="59.25" customHeight="1">
      <c r="C1" s="9"/>
      <c r="D1" s="11"/>
      <c r="E1" s="117" t="s">
        <v>2</v>
      </c>
      <c r="F1" s="117"/>
      <c r="G1" s="14"/>
      <c r="H1" s="14"/>
      <c r="I1" s="14"/>
      <c r="J1" s="117"/>
      <c r="K1" s="117"/>
      <c r="L1" s="14"/>
      <c r="M1" s="14"/>
      <c r="N1" s="278" t="s">
        <v>185</v>
      </c>
      <c r="O1" s="279"/>
      <c r="P1" s="27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3:29" s="2" customFormat="1" ht="40.5" customHeight="1">
      <c r="C2" s="9"/>
      <c r="D2" s="11"/>
      <c r="E2" s="117"/>
      <c r="F2" s="117"/>
      <c r="G2" s="14"/>
      <c r="H2" s="14"/>
      <c r="I2" s="14"/>
      <c r="J2" s="117"/>
      <c r="K2" s="117"/>
      <c r="L2" s="14"/>
      <c r="M2" s="14"/>
      <c r="N2" s="261"/>
      <c r="O2" s="261"/>
      <c r="P2" s="26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102" customHeight="1">
      <c r="A3" s="211"/>
      <c r="B3" s="211"/>
      <c r="C3" s="212"/>
      <c r="D3" s="269" t="s">
        <v>119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12"/>
      <c r="Q3" s="2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3" customFormat="1" ht="50.25" customHeight="1">
      <c r="A4" s="211"/>
      <c r="B4" s="211"/>
      <c r="C4" s="212"/>
      <c r="D4" s="246" t="s">
        <v>184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12"/>
      <c r="Q4" s="2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3" customFormat="1" ht="28.5" customHeight="1">
      <c r="A5" s="288">
        <v>11301200000</v>
      </c>
      <c r="B5" s="288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2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3" customFormat="1" ht="22.5" customHeight="1">
      <c r="A6" s="273" t="s">
        <v>87</v>
      </c>
      <c r="B6" s="27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3:29" s="3" customFormat="1" ht="21" thickBot="1">
      <c r="C7" s="24"/>
      <c r="D7" s="25"/>
      <c r="E7" s="118"/>
      <c r="F7" s="118"/>
      <c r="G7" s="119"/>
      <c r="H7" s="119"/>
      <c r="I7" s="119"/>
      <c r="J7" s="118"/>
      <c r="K7" s="118"/>
      <c r="L7" s="26"/>
      <c r="M7" s="26"/>
      <c r="N7" s="119"/>
      <c r="P7" s="173" t="s">
        <v>95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26.25" customHeight="1" thickBot="1">
      <c r="A8" s="292" t="s">
        <v>88</v>
      </c>
      <c r="B8" s="275" t="s">
        <v>89</v>
      </c>
      <c r="C8" s="297" t="s">
        <v>70</v>
      </c>
      <c r="D8" s="270" t="s">
        <v>90</v>
      </c>
      <c r="E8" s="264" t="s">
        <v>7</v>
      </c>
      <c r="F8" s="265"/>
      <c r="G8" s="265"/>
      <c r="H8" s="265"/>
      <c r="I8" s="289"/>
      <c r="J8" s="264" t="s">
        <v>8</v>
      </c>
      <c r="K8" s="265"/>
      <c r="L8" s="265"/>
      <c r="M8" s="265"/>
      <c r="N8" s="265"/>
      <c r="O8" s="265"/>
      <c r="P8" s="266" t="s"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5.75" customHeight="1">
      <c r="A9" s="293"/>
      <c r="B9" s="276"/>
      <c r="C9" s="298"/>
      <c r="D9" s="271"/>
      <c r="E9" s="303" t="s">
        <v>3</v>
      </c>
      <c r="F9" s="300" t="s">
        <v>5</v>
      </c>
      <c r="G9" s="262" t="s">
        <v>1</v>
      </c>
      <c r="H9" s="263"/>
      <c r="I9" s="284" t="s">
        <v>6</v>
      </c>
      <c r="J9" s="306" t="s">
        <v>3</v>
      </c>
      <c r="K9" s="300" t="s">
        <v>71</v>
      </c>
      <c r="L9" s="262" t="s">
        <v>5</v>
      </c>
      <c r="M9" s="287" t="s">
        <v>1</v>
      </c>
      <c r="N9" s="287"/>
      <c r="O9" s="287" t="s">
        <v>6</v>
      </c>
      <c r="P9" s="26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2.75" customHeight="1">
      <c r="A10" s="293"/>
      <c r="B10" s="276"/>
      <c r="C10" s="298"/>
      <c r="D10" s="271"/>
      <c r="E10" s="304"/>
      <c r="F10" s="301"/>
      <c r="G10" s="290" t="s">
        <v>72</v>
      </c>
      <c r="H10" s="280" t="s">
        <v>73</v>
      </c>
      <c r="I10" s="285"/>
      <c r="J10" s="304"/>
      <c r="K10" s="301"/>
      <c r="L10" s="295"/>
      <c r="M10" s="282" t="s">
        <v>74</v>
      </c>
      <c r="N10" s="282" t="s">
        <v>75</v>
      </c>
      <c r="O10" s="282"/>
      <c r="P10" s="26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25.25" customHeight="1" thickBot="1">
      <c r="A11" s="294"/>
      <c r="B11" s="277"/>
      <c r="C11" s="299"/>
      <c r="D11" s="272"/>
      <c r="E11" s="305"/>
      <c r="F11" s="302"/>
      <c r="G11" s="291"/>
      <c r="H11" s="281"/>
      <c r="I11" s="286"/>
      <c r="J11" s="305"/>
      <c r="K11" s="302"/>
      <c r="L11" s="296"/>
      <c r="M11" s="283"/>
      <c r="N11" s="283"/>
      <c r="O11" s="283"/>
      <c r="P11" s="2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13" customFormat="1" ht="21" customHeight="1" thickBot="1">
      <c r="A12" s="30" t="s">
        <v>4</v>
      </c>
      <c r="B12" s="31">
        <v>2</v>
      </c>
      <c r="C12" s="21">
        <v>3</v>
      </c>
      <c r="D12" s="15">
        <v>4</v>
      </c>
      <c r="E12" s="16">
        <v>5</v>
      </c>
      <c r="F12" s="22">
        <v>6</v>
      </c>
      <c r="G12" s="17">
        <v>7</v>
      </c>
      <c r="H12" s="23">
        <v>8</v>
      </c>
      <c r="I12" s="18">
        <v>9</v>
      </c>
      <c r="J12" s="16">
        <v>10</v>
      </c>
      <c r="K12" s="32">
        <v>11</v>
      </c>
      <c r="L12" s="17">
        <v>12</v>
      </c>
      <c r="M12" s="19">
        <v>13</v>
      </c>
      <c r="N12" s="19">
        <v>14</v>
      </c>
      <c r="O12" s="19">
        <v>15</v>
      </c>
      <c r="P12" s="16">
        <v>16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68" customFormat="1" ht="18" hidden="1" thickBot="1">
      <c r="A13" s="65" t="s">
        <v>22</v>
      </c>
      <c r="B13" s="66"/>
      <c r="C13" s="33"/>
      <c r="D13" s="207" t="s">
        <v>44</v>
      </c>
      <c r="E13" s="134">
        <f aca="true" t="shared" si="0" ref="E13:O13">E14</f>
        <v>0</v>
      </c>
      <c r="F13" s="135">
        <f t="shared" si="0"/>
        <v>0</v>
      </c>
      <c r="G13" s="136">
        <f t="shared" si="0"/>
        <v>0</v>
      </c>
      <c r="H13" s="137">
        <f t="shared" si="0"/>
        <v>0</v>
      </c>
      <c r="I13" s="138">
        <f t="shared" si="0"/>
        <v>0</v>
      </c>
      <c r="J13" s="134">
        <f t="shared" si="0"/>
        <v>0</v>
      </c>
      <c r="K13" s="136">
        <f t="shared" si="0"/>
        <v>0</v>
      </c>
      <c r="L13" s="136">
        <f t="shared" si="0"/>
        <v>0</v>
      </c>
      <c r="M13" s="139">
        <f t="shared" si="0"/>
        <v>0</v>
      </c>
      <c r="N13" s="139">
        <f t="shared" si="0"/>
        <v>0</v>
      </c>
      <c r="O13" s="139">
        <f t="shared" si="0"/>
        <v>0</v>
      </c>
      <c r="P13" s="134">
        <f>P14</f>
        <v>0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 spans="1:29" s="68" customFormat="1" ht="18" hidden="1" thickBot="1">
      <c r="A14" s="69" t="s">
        <v>23</v>
      </c>
      <c r="B14" s="70"/>
      <c r="C14" s="34"/>
      <c r="D14" s="35" t="s">
        <v>45</v>
      </c>
      <c r="E14" s="151">
        <f>E15+E16+E17</f>
        <v>0</v>
      </c>
      <c r="F14" s="141">
        <f aca="true" t="shared" si="1" ref="F14:P14">F15+F16+F17</f>
        <v>0</v>
      </c>
      <c r="G14" s="144">
        <f t="shared" si="1"/>
        <v>0</v>
      </c>
      <c r="H14" s="144">
        <f t="shared" si="1"/>
        <v>0</v>
      </c>
      <c r="I14" s="143">
        <f t="shared" si="1"/>
        <v>0</v>
      </c>
      <c r="J14" s="140">
        <f t="shared" si="1"/>
        <v>0</v>
      </c>
      <c r="K14" s="151">
        <f t="shared" si="1"/>
        <v>0</v>
      </c>
      <c r="L14" s="142">
        <f t="shared" si="1"/>
        <v>0</v>
      </c>
      <c r="M14" s="142">
        <f t="shared" si="1"/>
        <v>0</v>
      </c>
      <c r="N14" s="142">
        <f t="shared" si="1"/>
        <v>0</v>
      </c>
      <c r="O14" s="143">
        <f t="shared" si="1"/>
        <v>0</v>
      </c>
      <c r="P14" s="140">
        <f t="shared" si="1"/>
        <v>0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1:29" s="73" customFormat="1" ht="89.25" customHeight="1" hidden="1" thickBot="1">
      <c r="A15" s="71" t="s">
        <v>27</v>
      </c>
      <c r="B15" s="72" t="s">
        <v>76</v>
      </c>
      <c r="C15" s="36" t="s">
        <v>9</v>
      </c>
      <c r="D15" s="37" t="s">
        <v>28</v>
      </c>
      <c r="E15" s="145">
        <f>F15+I15</f>
        <v>0</v>
      </c>
      <c r="F15" s="146"/>
      <c r="G15" s="147"/>
      <c r="H15" s="148"/>
      <c r="I15" s="149"/>
      <c r="J15" s="145">
        <f>L15+O15</f>
        <v>0</v>
      </c>
      <c r="K15" s="147"/>
      <c r="L15" s="147"/>
      <c r="M15" s="150"/>
      <c r="N15" s="150"/>
      <c r="O15" s="150"/>
      <c r="P15" s="145">
        <f>E15+J15</f>
        <v>0</v>
      </c>
      <c r="Q15" s="67"/>
      <c r="R15" s="6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s="73" customFormat="1" ht="22.5" customHeight="1" hidden="1">
      <c r="A16" s="71" t="s">
        <v>103</v>
      </c>
      <c r="B16" s="72" t="s">
        <v>10</v>
      </c>
      <c r="C16" s="36" t="s">
        <v>11</v>
      </c>
      <c r="D16" s="40" t="s">
        <v>29</v>
      </c>
      <c r="E16" s="145">
        <f>F16+I16</f>
        <v>0</v>
      </c>
      <c r="F16" s="146"/>
      <c r="G16" s="147"/>
      <c r="H16" s="148"/>
      <c r="I16" s="149"/>
      <c r="J16" s="145"/>
      <c r="K16" s="147"/>
      <c r="L16" s="147"/>
      <c r="M16" s="150"/>
      <c r="N16" s="150"/>
      <c r="O16" s="150"/>
      <c r="P16" s="145">
        <f>E16+J16</f>
        <v>0</v>
      </c>
      <c r="Q16" s="67"/>
      <c r="R16" s="6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s="73" customFormat="1" ht="39" customHeight="1" hidden="1" thickBot="1">
      <c r="A17" s="185" t="s">
        <v>104</v>
      </c>
      <c r="B17" s="186" t="s">
        <v>105</v>
      </c>
      <c r="C17" s="187" t="s">
        <v>106</v>
      </c>
      <c r="D17" s="188" t="s">
        <v>107</v>
      </c>
      <c r="E17" s="145">
        <f>F17+I17</f>
        <v>0</v>
      </c>
      <c r="F17" s="190"/>
      <c r="G17" s="191"/>
      <c r="H17" s="192"/>
      <c r="I17" s="193"/>
      <c r="J17" s="189"/>
      <c r="K17" s="191"/>
      <c r="L17" s="191"/>
      <c r="M17" s="194"/>
      <c r="N17" s="194"/>
      <c r="O17" s="194"/>
      <c r="P17" s="145">
        <f>E17+J17</f>
        <v>0</v>
      </c>
      <c r="Q17" s="67"/>
      <c r="R17" s="6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68" customFormat="1" ht="18" hidden="1" thickBot="1">
      <c r="A18" s="74" t="s">
        <v>30</v>
      </c>
      <c r="B18" s="75"/>
      <c r="C18" s="39"/>
      <c r="D18" s="207" t="s">
        <v>46</v>
      </c>
      <c r="E18" s="134">
        <f aca="true" t="shared" si="2" ref="E18:P18">E19</f>
        <v>0</v>
      </c>
      <c r="F18" s="135">
        <f t="shared" si="2"/>
        <v>0</v>
      </c>
      <c r="G18" s="136">
        <f t="shared" si="2"/>
        <v>0</v>
      </c>
      <c r="H18" s="137">
        <f t="shared" si="2"/>
        <v>0</v>
      </c>
      <c r="I18" s="138">
        <f t="shared" si="2"/>
        <v>0</v>
      </c>
      <c r="J18" s="134">
        <f t="shared" si="2"/>
        <v>0</v>
      </c>
      <c r="K18" s="136">
        <f t="shared" si="2"/>
        <v>0</v>
      </c>
      <c r="L18" s="136">
        <f t="shared" si="2"/>
        <v>0</v>
      </c>
      <c r="M18" s="139">
        <f t="shared" si="2"/>
        <v>0</v>
      </c>
      <c r="N18" s="139">
        <f t="shared" si="2"/>
        <v>0</v>
      </c>
      <c r="O18" s="139">
        <f t="shared" si="2"/>
        <v>0</v>
      </c>
      <c r="P18" s="134">
        <f t="shared" si="2"/>
        <v>0</v>
      </c>
      <c r="Q18" s="67"/>
      <c r="R18" s="67"/>
      <c r="S18" s="76"/>
      <c r="T18" s="76"/>
      <c r="U18" s="76"/>
      <c r="V18" s="76"/>
      <c r="W18" s="76"/>
      <c r="X18" s="76"/>
      <c r="Y18" s="76"/>
      <c r="Z18" s="76"/>
      <c r="AA18" s="67"/>
      <c r="AB18" s="67"/>
      <c r="AC18" s="67"/>
    </row>
    <row r="19" spans="1:29" s="81" customFormat="1" ht="27.75" customHeight="1" hidden="1" thickBot="1">
      <c r="A19" s="77" t="s">
        <v>31</v>
      </c>
      <c r="B19" s="78"/>
      <c r="C19" s="61"/>
      <c r="D19" s="35" t="s">
        <v>46</v>
      </c>
      <c r="E19" s="151">
        <f>E28+E33+E40+E44+E49+E21+E20</f>
        <v>0</v>
      </c>
      <c r="F19" s="151">
        <f aca="true" t="shared" si="3" ref="F19:P19">F28+F33+F40+F44+F49+F21+F20</f>
        <v>0</v>
      </c>
      <c r="G19" s="151">
        <f t="shared" si="3"/>
        <v>0</v>
      </c>
      <c r="H19" s="151">
        <f t="shared" si="3"/>
        <v>0</v>
      </c>
      <c r="I19" s="151">
        <f t="shared" si="3"/>
        <v>0</v>
      </c>
      <c r="J19" s="151">
        <f t="shared" si="3"/>
        <v>0</v>
      </c>
      <c r="K19" s="151">
        <f t="shared" si="3"/>
        <v>0</v>
      </c>
      <c r="L19" s="151">
        <f t="shared" si="3"/>
        <v>0</v>
      </c>
      <c r="M19" s="151">
        <f t="shared" si="3"/>
        <v>0</v>
      </c>
      <c r="N19" s="151">
        <f t="shared" si="3"/>
        <v>0</v>
      </c>
      <c r="O19" s="151">
        <f t="shared" si="3"/>
        <v>0</v>
      </c>
      <c r="P19" s="151">
        <f t="shared" si="3"/>
        <v>0</v>
      </c>
      <c r="Q19" s="67"/>
      <c r="R19" s="67"/>
      <c r="S19" s="79"/>
      <c r="T19" s="79"/>
      <c r="U19" s="79"/>
      <c r="V19" s="79"/>
      <c r="W19" s="79"/>
      <c r="X19" s="79"/>
      <c r="Y19" s="79"/>
      <c r="Z19" s="79"/>
      <c r="AA19" s="80"/>
      <c r="AB19" s="80"/>
      <c r="AC19" s="80"/>
    </row>
    <row r="20" spans="1:29" s="84" customFormat="1" ht="19.5" customHeight="1" hidden="1">
      <c r="A20" s="239" t="s">
        <v>177</v>
      </c>
      <c r="B20" s="239" t="s">
        <v>178</v>
      </c>
      <c r="C20" s="239" t="s">
        <v>179</v>
      </c>
      <c r="D20" s="40" t="s">
        <v>180</v>
      </c>
      <c r="E20" s="158">
        <f>F20</f>
        <v>0</v>
      </c>
      <c r="F20" s="159"/>
      <c r="G20" s="160"/>
      <c r="H20" s="161"/>
      <c r="I20" s="162"/>
      <c r="J20" s="158">
        <f aca="true" t="shared" si="4" ref="J20:J36">L20+O20</f>
        <v>0</v>
      </c>
      <c r="K20" s="160"/>
      <c r="L20" s="160"/>
      <c r="M20" s="163"/>
      <c r="N20" s="163"/>
      <c r="O20" s="163"/>
      <c r="P20" s="158">
        <f>E20+J20</f>
        <v>0</v>
      </c>
      <c r="Q20" s="67"/>
      <c r="R20" s="67"/>
      <c r="S20" s="82"/>
      <c r="T20" s="82"/>
      <c r="U20" s="82"/>
      <c r="V20" s="82"/>
      <c r="W20" s="82"/>
      <c r="X20" s="82"/>
      <c r="Y20" s="82"/>
      <c r="Z20" s="82"/>
      <c r="AA20" s="83"/>
      <c r="AB20" s="83"/>
      <c r="AC20" s="83"/>
    </row>
    <row r="21" spans="1:29" s="73" customFormat="1" ht="18" hidden="1">
      <c r="A21" s="243" t="s">
        <v>47</v>
      </c>
      <c r="B21" s="243" t="s">
        <v>77</v>
      </c>
      <c r="C21" s="243" t="s">
        <v>15</v>
      </c>
      <c r="D21" s="42" t="s">
        <v>26</v>
      </c>
      <c r="E21" s="158">
        <f>I21+I21</f>
        <v>0</v>
      </c>
      <c r="F21" s="159">
        <v>0</v>
      </c>
      <c r="G21" s="160"/>
      <c r="H21" s="161"/>
      <c r="I21" s="162"/>
      <c r="J21" s="158">
        <f t="shared" si="4"/>
        <v>0</v>
      </c>
      <c r="K21" s="160"/>
      <c r="L21" s="160"/>
      <c r="M21" s="163"/>
      <c r="N21" s="163"/>
      <c r="O21" s="163"/>
      <c r="P21" s="158">
        <f>E21+J21</f>
        <v>0</v>
      </c>
      <c r="Q21" s="67"/>
      <c r="R21" s="67"/>
      <c r="S21" s="88"/>
      <c r="T21" s="88"/>
      <c r="U21" s="88"/>
      <c r="V21" s="88"/>
      <c r="W21" s="88"/>
      <c r="X21" s="88"/>
      <c r="Y21" s="88"/>
      <c r="Z21" s="88"/>
      <c r="AA21" s="28"/>
      <c r="AB21" s="28"/>
      <c r="AC21" s="28"/>
    </row>
    <row r="22" spans="1:29" s="91" customFormat="1" ht="22.5" customHeight="1" hidden="1">
      <c r="A22" s="244"/>
      <c r="B22" s="244"/>
      <c r="C22" s="244"/>
      <c r="D22" s="43" t="s">
        <v>19</v>
      </c>
      <c r="E22" s="158">
        <f aca="true" t="shared" si="5" ref="E22:E54">F22+I22</f>
        <v>0</v>
      </c>
      <c r="F22" s="159"/>
      <c r="G22" s="160"/>
      <c r="H22" s="161"/>
      <c r="I22" s="162"/>
      <c r="J22" s="158">
        <f t="shared" si="4"/>
        <v>0</v>
      </c>
      <c r="K22" s="160"/>
      <c r="L22" s="160"/>
      <c r="M22" s="163"/>
      <c r="N22" s="163"/>
      <c r="O22" s="163"/>
      <c r="P22" s="158">
        <f aca="true" t="shared" si="6" ref="P22:P54">E22+J22</f>
        <v>0</v>
      </c>
      <c r="Q22" s="67"/>
      <c r="R22" s="67"/>
      <c r="S22" s="89"/>
      <c r="T22" s="89"/>
      <c r="U22" s="89"/>
      <c r="V22" s="89"/>
      <c r="W22" s="89"/>
      <c r="X22" s="89"/>
      <c r="Y22" s="89"/>
      <c r="Z22" s="89"/>
      <c r="AA22" s="90"/>
      <c r="AB22" s="90"/>
      <c r="AC22" s="90"/>
    </row>
    <row r="23" spans="1:29" s="91" customFormat="1" ht="23.25" customHeight="1" hidden="1">
      <c r="A23" s="244"/>
      <c r="B23" s="244"/>
      <c r="C23" s="244"/>
      <c r="D23" s="45" t="s">
        <v>64</v>
      </c>
      <c r="E23" s="195">
        <f t="shared" si="5"/>
        <v>0</v>
      </c>
      <c r="F23" s="196"/>
      <c r="G23" s="197"/>
      <c r="H23" s="198"/>
      <c r="I23" s="199"/>
      <c r="J23" s="195">
        <f t="shared" si="4"/>
        <v>0</v>
      </c>
      <c r="K23" s="197"/>
      <c r="L23" s="197"/>
      <c r="M23" s="200"/>
      <c r="N23" s="200"/>
      <c r="O23" s="200"/>
      <c r="P23" s="195">
        <f t="shared" si="6"/>
        <v>0</v>
      </c>
      <c r="Q23" s="87"/>
      <c r="R23" s="87"/>
      <c r="S23" s="89"/>
      <c r="T23" s="89"/>
      <c r="U23" s="89"/>
      <c r="V23" s="89"/>
      <c r="W23" s="89"/>
      <c r="X23" s="89"/>
      <c r="Y23" s="89"/>
      <c r="Z23" s="89"/>
      <c r="AA23" s="90"/>
      <c r="AB23" s="90"/>
      <c r="AC23" s="90"/>
    </row>
    <row r="24" spans="1:29" s="91" customFormat="1" ht="23.25" customHeight="1" hidden="1">
      <c r="A24" s="244"/>
      <c r="B24" s="244"/>
      <c r="C24" s="244"/>
      <c r="D24" s="45" t="s">
        <v>20</v>
      </c>
      <c r="E24" s="195">
        <f t="shared" si="5"/>
        <v>0</v>
      </c>
      <c r="F24" s="196"/>
      <c r="G24" s="197"/>
      <c r="H24" s="198"/>
      <c r="I24" s="199"/>
      <c r="J24" s="195">
        <f t="shared" si="4"/>
        <v>0</v>
      </c>
      <c r="K24" s="197"/>
      <c r="L24" s="197"/>
      <c r="M24" s="200"/>
      <c r="N24" s="200"/>
      <c r="O24" s="200"/>
      <c r="P24" s="195"/>
      <c r="Q24" s="87"/>
      <c r="R24" s="87"/>
      <c r="S24" s="89"/>
      <c r="T24" s="89"/>
      <c r="U24" s="89"/>
      <c r="V24" s="89"/>
      <c r="W24" s="89"/>
      <c r="X24" s="89"/>
      <c r="Y24" s="89"/>
      <c r="Z24" s="89"/>
      <c r="AA24" s="90"/>
      <c r="AB24" s="90"/>
      <c r="AC24" s="90"/>
    </row>
    <row r="25" spans="1:29" s="91" customFormat="1" ht="39" customHeight="1" hidden="1">
      <c r="A25" s="244"/>
      <c r="B25" s="244"/>
      <c r="C25" s="244"/>
      <c r="D25" s="45" t="s">
        <v>21</v>
      </c>
      <c r="E25" s="195">
        <f t="shared" si="5"/>
        <v>0</v>
      </c>
      <c r="F25" s="196"/>
      <c r="G25" s="197"/>
      <c r="H25" s="198"/>
      <c r="I25" s="199"/>
      <c r="J25" s="195">
        <f t="shared" si="4"/>
        <v>0</v>
      </c>
      <c r="K25" s="197"/>
      <c r="L25" s="197"/>
      <c r="M25" s="200"/>
      <c r="N25" s="200"/>
      <c r="O25" s="200"/>
      <c r="P25" s="195"/>
      <c r="Q25" s="87"/>
      <c r="R25" s="87"/>
      <c r="S25" s="89"/>
      <c r="T25" s="89"/>
      <c r="U25" s="89"/>
      <c r="V25" s="89"/>
      <c r="W25" s="89"/>
      <c r="X25" s="89"/>
      <c r="Y25" s="89"/>
      <c r="Z25" s="89"/>
      <c r="AA25" s="90"/>
      <c r="AB25" s="90"/>
      <c r="AC25" s="90"/>
    </row>
    <row r="26" spans="1:29" s="91" customFormat="1" ht="56.25" customHeight="1" hidden="1">
      <c r="A26" s="244"/>
      <c r="B26" s="244"/>
      <c r="C26" s="244"/>
      <c r="D26" s="216" t="s">
        <v>124</v>
      </c>
      <c r="E26" s="195">
        <f t="shared" si="5"/>
        <v>0</v>
      </c>
      <c r="F26" s="196"/>
      <c r="G26" s="197"/>
      <c r="H26" s="198"/>
      <c r="I26" s="199"/>
      <c r="J26" s="195">
        <f t="shared" si="4"/>
        <v>0</v>
      </c>
      <c r="K26" s="197"/>
      <c r="L26" s="197"/>
      <c r="M26" s="200"/>
      <c r="N26" s="200"/>
      <c r="O26" s="200"/>
      <c r="P26" s="195">
        <f t="shared" si="6"/>
        <v>0</v>
      </c>
      <c r="Q26" s="87"/>
      <c r="R26" s="87"/>
      <c r="S26" s="89"/>
      <c r="T26" s="89"/>
      <c r="U26" s="89"/>
      <c r="V26" s="89"/>
      <c r="W26" s="89"/>
      <c r="X26" s="89"/>
      <c r="Y26" s="89"/>
      <c r="Z26" s="89"/>
      <c r="AA26" s="90"/>
      <c r="AB26" s="90"/>
      <c r="AC26" s="90"/>
    </row>
    <row r="27" spans="1:29" s="91" customFormat="1" ht="22.5" customHeight="1" hidden="1">
      <c r="A27" s="245"/>
      <c r="B27" s="245"/>
      <c r="C27" s="245"/>
      <c r="D27" s="41" t="s">
        <v>60</v>
      </c>
      <c r="E27" s="195">
        <f>F27+I27</f>
        <v>0</v>
      </c>
      <c r="F27" s="196"/>
      <c r="G27" s="197"/>
      <c r="H27" s="198"/>
      <c r="I27" s="199"/>
      <c r="J27" s="195">
        <f t="shared" si="4"/>
        <v>0</v>
      </c>
      <c r="K27" s="197"/>
      <c r="L27" s="197"/>
      <c r="M27" s="200"/>
      <c r="N27" s="200"/>
      <c r="O27" s="200"/>
      <c r="P27" s="195">
        <f>E27+J27</f>
        <v>0</v>
      </c>
      <c r="Q27" s="87"/>
      <c r="R27" s="87"/>
      <c r="S27" s="89"/>
      <c r="T27" s="89"/>
      <c r="U27" s="89"/>
      <c r="V27" s="89"/>
      <c r="W27" s="89"/>
      <c r="X27" s="89"/>
      <c r="Y27" s="89"/>
      <c r="Z27" s="89"/>
      <c r="AA27" s="90"/>
      <c r="AB27" s="90"/>
      <c r="AC27" s="90"/>
    </row>
    <row r="28" spans="1:26" s="92" customFormat="1" ht="60.75" customHeight="1" hidden="1">
      <c r="A28" s="247" t="s">
        <v>48</v>
      </c>
      <c r="B28" s="247" t="s">
        <v>78</v>
      </c>
      <c r="C28" s="247" t="s">
        <v>49</v>
      </c>
      <c r="D28" s="50" t="s">
        <v>91</v>
      </c>
      <c r="E28" s="158">
        <f t="shared" si="5"/>
        <v>0</v>
      </c>
      <c r="F28" s="159"/>
      <c r="G28" s="160"/>
      <c r="H28" s="161"/>
      <c r="I28" s="162"/>
      <c r="J28" s="158">
        <f t="shared" si="4"/>
        <v>0</v>
      </c>
      <c r="K28" s="160"/>
      <c r="L28" s="160"/>
      <c r="M28" s="163"/>
      <c r="N28" s="163"/>
      <c r="O28" s="163"/>
      <c r="P28" s="158">
        <f t="shared" si="6"/>
        <v>0</v>
      </c>
      <c r="Q28" s="67"/>
      <c r="R28" s="67"/>
      <c r="S28" s="82"/>
      <c r="T28" s="82"/>
      <c r="U28" s="82"/>
      <c r="V28" s="82"/>
      <c r="W28" s="82"/>
      <c r="X28" s="82"/>
      <c r="Y28" s="82"/>
      <c r="Z28" s="82"/>
    </row>
    <row r="29" spans="1:26" s="93" customFormat="1" ht="21.75" customHeight="1" hidden="1">
      <c r="A29" s="248"/>
      <c r="B29" s="248"/>
      <c r="C29" s="248"/>
      <c r="D29" s="43" t="s">
        <v>19</v>
      </c>
      <c r="E29" s="158">
        <f t="shared" si="5"/>
        <v>0</v>
      </c>
      <c r="F29" s="159"/>
      <c r="G29" s="160"/>
      <c r="H29" s="161"/>
      <c r="I29" s="162"/>
      <c r="J29" s="158">
        <f t="shared" si="4"/>
        <v>0</v>
      </c>
      <c r="K29" s="160"/>
      <c r="L29" s="160"/>
      <c r="M29" s="163"/>
      <c r="N29" s="163"/>
      <c r="O29" s="163"/>
      <c r="P29" s="158">
        <f t="shared" si="6"/>
        <v>0</v>
      </c>
      <c r="Q29" s="67"/>
      <c r="R29" s="67"/>
      <c r="S29" s="85"/>
      <c r="T29" s="85"/>
      <c r="U29" s="85"/>
      <c r="V29" s="85"/>
      <c r="W29" s="85"/>
      <c r="X29" s="85"/>
      <c r="Y29" s="85"/>
      <c r="Z29" s="85"/>
    </row>
    <row r="30" spans="1:26" s="93" customFormat="1" ht="21" customHeight="1" hidden="1">
      <c r="A30" s="248"/>
      <c r="B30" s="248"/>
      <c r="C30" s="248"/>
      <c r="D30" s="41" t="s">
        <v>60</v>
      </c>
      <c r="E30" s="195">
        <f t="shared" si="5"/>
        <v>0</v>
      </c>
      <c r="F30" s="196"/>
      <c r="G30" s="197"/>
      <c r="H30" s="198"/>
      <c r="I30" s="199"/>
      <c r="J30" s="195">
        <f t="shared" si="4"/>
        <v>0</v>
      </c>
      <c r="K30" s="197"/>
      <c r="L30" s="197"/>
      <c r="M30" s="200"/>
      <c r="N30" s="200"/>
      <c r="O30" s="200"/>
      <c r="P30" s="195">
        <f t="shared" si="6"/>
        <v>0</v>
      </c>
      <c r="Q30" s="87"/>
      <c r="R30" s="87"/>
      <c r="S30" s="85"/>
      <c r="T30" s="85"/>
      <c r="U30" s="85"/>
      <c r="V30" s="85"/>
      <c r="W30" s="85"/>
      <c r="X30" s="85"/>
      <c r="Y30" s="85"/>
      <c r="Z30" s="85"/>
    </row>
    <row r="31" spans="1:26" s="93" customFormat="1" ht="37.5" customHeight="1" hidden="1">
      <c r="A31" s="248"/>
      <c r="B31" s="248"/>
      <c r="C31" s="248"/>
      <c r="D31" s="41" t="s">
        <v>182</v>
      </c>
      <c r="E31" s="195">
        <f t="shared" si="5"/>
        <v>0</v>
      </c>
      <c r="F31" s="196"/>
      <c r="G31" s="197"/>
      <c r="H31" s="198"/>
      <c r="I31" s="199"/>
      <c r="J31" s="195">
        <f t="shared" si="4"/>
        <v>0</v>
      </c>
      <c r="K31" s="197"/>
      <c r="L31" s="197"/>
      <c r="M31" s="200"/>
      <c r="N31" s="200"/>
      <c r="O31" s="200"/>
      <c r="P31" s="195">
        <f t="shared" si="6"/>
        <v>0</v>
      </c>
      <c r="Q31" s="87"/>
      <c r="R31" s="87"/>
      <c r="S31" s="85"/>
      <c r="T31" s="85"/>
      <c r="U31" s="85"/>
      <c r="V31" s="85"/>
      <c r="W31" s="85"/>
      <c r="X31" s="85"/>
      <c r="Y31" s="85"/>
      <c r="Z31" s="85"/>
    </row>
    <row r="32" spans="1:26" s="93" customFormat="1" ht="22.5" customHeight="1" hidden="1">
      <c r="A32" s="249"/>
      <c r="B32" s="249"/>
      <c r="C32" s="249"/>
      <c r="D32" s="45" t="s">
        <v>129</v>
      </c>
      <c r="E32" s="195">
        <f t="shared" si="5"/>
        <v>0</v>
      </c>
      <c r="F32" s="196"/>
      <c r="G32" s="197"/>
      <c r="H32" s="198"/>
      <c r="I32" s="199"/>
      <c r="J32" s="195">
        <f t="shared" si="4"/>
        <v>0</v>
      </c>
      <c r="K32" s="197"/>
      <c r="L32" s="197"/>
      <c r="M32" s="200"/>
      <c r="N32" s="200"/>
      <c r="O32" s="200"/>
      <c r="P32" s="195">
        <f t="shared" si="6"/>
        <v>0</v>
      </c>
      <c r="Q32" s="87"/>
      <c r="R32" s="87"/>
      <c r="S32" s="85"/>
      <c r="T32" s="85"/>
      <c r="U32" s="85"/>
      <c r="V32" s="85"/>
      <c r="W32" s="85"/>
      <c r="X32" s="85"/>
      <c r="Y32" s="85"/>
      <c r="Z32" s="85"/>
    </row>
    <row r="33" spans="1:26" s="92" customFormat="1" ht="44.25" customHeight="1" hidden="1">
      <c r="A33" s="247" t="s">
        <v>50</v>
      </c>
      <c r="B33" s="247" t="s">
        <v>79</v>
      </c>
      <c r="C33" s="247" t="s">
        <v>16</v>
      </c>
      <c r="D33" s="50" t="s">
        <v>37</v>
      </c>
      <c r="E33" s="158">
        <f t="shared" si="5"/>
        <v>0</v>
      </c>
      <c r="F33" s="159"/>
      <c r="G33" s="160"/>
      <c r="H33" s="161"/>
      <c r="I33" s="162"/>
      <c r="J33" s="158">
        <f t="shared" si="4"/>
        <v>0</v>
      </c>
      <c r="K33" s="160"/>
      <c r="L33" s="160"/>
      <c r="M33" s="163"/>
      <c r="N33" s="163"/>
      <c r="O33" s="163"/>
      <c r="P33" s="158">
        <f t="shared" si="6"/>
        <v>0</v>
      </c>
      <c r="Q33" s="67"/>
      <c r="R33" s="67"/>
      <c r="S33" s="82"/>
      <c r="T33" s="82"/>
      <c r="U33" s="82"/>
      <c r="V33" s="82"/>
      <c r="W33" s="82"/>
      <c r="X33" s="82"/>
      <c r="Y33" s="82"/>
      <c r="Z33" s="82"/>
    </row>
    <row r="34" spans="1:26" s="93" customFormat="1" ht="23.25" customHeight="1" hidden="1">
      <c r="A34" s="248"/>
      <c r="B34" s="248"/>
      <c r="C34" s="248"/>
      <c r="D34" s="43" t="s">
        <v>19</v>
      </c>
      <c r="E34" s="195">
        <f t="shared" si="5"/>
        <v>0</v>
      </c>
      <c r="F34" s="196"/>
      <c r="G34" s="197"/>
      <c r="H34" s="198"/>
      <c r="I34" s="199"/>
      <c r="J34" s="195">
        <f t="shared" si="4"/>
        <v>0</v>
      </c>
      <c r="K34" s="197"/>
      <c r="L34" s="197"/>
      <c r="M34" s="200"/>
      <c r="N34" s="200"/>
      <c r="O34" s="200"/>
      <c r="P34" s="195">
        <f t="shared" si="6"/>
        <v>0</v>
      </c>
      <c r="Q34" s="87"/>
      <c r="R34" s="87"/>
      <c r="S34" s="85"/>
      <c r="T34" s="85"/>
      <c r="U34" s="85"/>
      <c r="V34" s="85"/>
      <c r="W34" s="85"/>
      <c r="X34" s="85"/>
      <c r="Y34" s="85"/>
      <c r="Z34" s="85"/>
    </row>
    <row r="35" spans="1:26" s="93" customFormat="1" ht="56.25" customHeight="1" hidden="1">
      <c r="A35" s="248"/>
      <c r="B35" s="248"/>
      <c r="C35" s="248"/>
      <c r="D35" s="216" t="s">
        <v>130</v>
      </c>
      <c r="E35" s="195">
        <f t="shared" si="5"/>
        <v>0</v>
      </c>
      <c r="F35" s="196"/>
      <c r="G35" s="197"/>
      <c r="H35" s="198"/>
      <c r="I35" s="199"/>
      <c r="J35" s="195">
        <f t="shared" si="4"/>
        <v>0</v>
      </c>
      <c r="K35" s="197"/>
      <c r="L35" s="197"/>
      <c r="M35" s="200"/>
      <c r="N35" s="200"/>
      <c r="O35" s="200"/>
      <c r="P35" s="195">
        <f t="shared" si="6"/>
        <v>0</v>
      </c>
      <c r="Q35" s="87"/>
      <c r="R35" s="87"/>
      <c r="S35" s="85"/>
      <c r="T35" s="85"/>
      <c r="U35" s="85"/>
      <c r="V35" s="85"/>
      <c r="W35" s="85"/>
      <c r="X35" s="85"/>
      <c r="Y35" s="85"/>
      <c r="Z35" s="85"/>
    </row>
    <row r="36" spans="1:26" s="201" customFormat="1" ht="19.5" customHeight="1" hidden="1">
      <c r="A36" s="249"/>
      <c r="B36" s="249"/>
      <c r="C36" s="249"/>
      <c r="D36" s="41" t="s">
        <v>60</v>
      </c>
      <c r="E36" s="195">
        <f t="shared" si="5"/>
        <v>0</v>
      </c>
      <c r="F36" s="196"/>
      <c r="G36" s="197"/>
      <c r="H36" s="198"/>
      <c r="I36" s="199"/>
      <c r="J36" s="195">
        <f t="shared" si="4"/>
        <v>0</v>
      </c>
      <c r="K36" s="197"/>
      <c r="L36" s="197"/>
      <c r="M36" s="200"/>
      <c r="N36" s="200"/>
      <c r="O36" s="200"/>
      <c r="P36" s="195">
        <f t="shared" si="6"/>
        <v>0</v>
      </c>
      <c r="Q36" s="87"/>
      <c r="R36" s="87"/>
      <c r="S36" s="89"/>
      <c r="T36" s="89"/>
      <c r="U36" s="89"/>
      <c r="V36" s="89"/>
      <c r="W36" s="89"/>
      <c r="X36" s="89"/>
      <c r="Y36" s="89"/>
      <c r="Z36" s="89"/>
    </row>
    <row r="37" spans="1:26" s="92" customFormat="1" ht="81" customHeight="1" hidden="1">
      <c r="A37" s="274" t="s">
        <v>51</v>
      </c>
      <c r="B37" s="256" t="s">
        <v>80</v>
      </c>
      <c r="C37" s="257" t="s">
        <v>18</v>
      </c>
      <c r="D37" s="50" t="s">
        <v>92</v>
      </c>
      <c r="E37" s="158">
        <f t="shared" si="5"/>
        <v>0</v>
      </c>
      <c r="F37" s="159"/>
      <c r="G37" s="160"/>
      <c r="H37" s="161"/>
      <c r="I37" s="162"/>
      <c r="J37" s="158">
        <f>L37+O37</f>
        <v>0</v>
      </c>
      <c r="K37" s="160"/>
      <c r="L37" s="160"/>
      <c r="M37" s="163"/>
      <c r="N37" s="163"/>
      <c r="O37" s="163"/>
      <c r="P37" s="158">
        <f t="shared" si="6"/>
        <v>0</v>
      </c>
      <c r="Q37" s="67"/>
      <c r="R37" s="67"/>
      <c r="S37" s="82"/>
      <c r="T37" s="82"/>
      <c r="U37" s="82"/>
      <c r="V37" s="82"/>
      <c r="W37" s="82"/>
      <c r="X37" s="82"/>
      <c r="Y37" s="82"/>
      <c r="Z37" s="82"/>
    </row>
    <row r="38" spans="1:26" s="93" customFormat="1" ht="22.5" customHeight="1" hidden="1">
      <c r="A38" s="274"/>
      <c r="B38" s="256"/>
      <c r="C38" s="257"/>
      <c r="D38" s="45" t="s">
        <v>19</v>
      </c>
      <c r="E38" s="195">
        <f t="shared" si="5"/>
        <v>0</v>
      </c>
      <c r="F38" s="196"/>
      <c r="G38" s="197"/>
      <c r="H38" s="198"/>
      <c r="I38" s="199"/>
      <c r="J38" s="195">
        <f aca="true" t="shared" si="7" ref="J38:J99">L38+O38</f>
        <v>0</v>
      </c>
      <c r="K38" s="197"/>
      <c r="L38" s="197"/>
      <c r="M38" s="200"/>
      <c r="N38" s="200"/>
      <c r="O38" s="200"/>
      <c r="P38" s="195">
        <f t="shared" si="6"/>
        <v>0</v>
      </c>
      <c r="Q38" s="87"/>
      <c r="R38" s="87"/>
      <c r="S38" s="85"/>
      <c r="T38" s="85"/>
      <c r="U38" s="85"/>
      <c r="V38" s="85"/>
      <c r="W38" s="85"/>
      <c r="X38" s="85"/>
      <c r="Y38" s="85"/>
      <c r="Z38" s="85"/>
    </row>
    <row r="39" spans="1:26" s="93" customFormat="1" ht="22.5" customHeight="1" hidden="1">
      <c r="A39" s="274"/>
      <c r="B39" s="256"/>
      <c r="C39" s="257"/>
      <c r="D39" s="45" t="s">
        <v>64</v>
      </c>
      <c r="E39" s="195">
        <f t="shared" si="5"/>
        <v>0</v>
      </c>
      <c r="F39" s="196"/>
      <c r="G39" s="197"/>
      <c r="H39" s="198"/>
      <c r="I39" s="199"/>
      <c r="J39" s="195">
        <f t="shared" si="7"/>
        <v>0</v>
      </c>
      <c r="K39" s="197"/>
      <c r="L39" s="197"/>
      <c r="M39" s="200"/>
      <c r="N39" s="200"/>
      <c r="O39" s="200"/>
      <c r="P39" s="195">
        <f t="shared" si="6"/>
        <v>0</v>
      </c>
      <c r="Q39" s="87"/>
      <c r="R39" s="87"/>
      <c r="S39" s="85"/>
      <c r="T39" s="85"/>
      <c r="U39" s="85"/>
      <c r="V39" s="85"/>
      <c r="W39" s="85"/>
      <c r="X39" s="85"/>
      <c r="Y39" s="85"/>
      <c r="Z39" s="85"/>
    </row>
    <row r="40" spans="1:29" s="73" customFormat="1" ht="37.5" customHeight="1" hidden="1">
      <c r="A40" s="251" t="s">
        <v>52</v>
      </c>
      <c r="B40" s="253" t="s">
        <v>81</v>
      </c>
      <c r="C40" s="258" t="s">
        <v>13</v>
      </c>
      <c r="D40" s="202" t="s">
        <v>40</v>
      </c>
      <c r="E40" s="158">
        <f t="shared" si="5"/>
        <v>0</v>
      </c>
      <c r="F40" s="159"/>
      <c r="G40" s="160"/>
      <c r="H40" s="161"/>
      <c r="I40" s="162"/>
      <c r="J40" s="158">
        <f t="shared" si="7"/>
        <v>0</v>
      </c>
      <c r="K40" s="160"/>
      <c r="L40" s="160"/>
      <c r="M40" s="163"/>
      <c r="N40" s="163"/>
      <c r="O40" s="163"/>
      <c r="P40" s="158">
        <f t="shared" si="6"/>
        <v>0</v>
      </c>
      <c r="Q40" s="67"/>
      <c r="R40" s="67"/>
      <c r="S40" s="88"/>
      <c r="T40" s="88"/>
      <c r="U40" s="88"/>
      <c r="V40" s="88"/>
      <c r="W40" s="88"/>
      <c r="X40" s="88"/>
      <c r="Y40" s="88"/>
      <c r="Z40" s="88"/>
      <c r="AA40" s="28"/>
      <c r="AB40" s="28"/>
      <c r="AC40" s="28"/>
    </row>
    <row r="41" spans="1:26" s="93" customFormat="1" ht="21.75" customHeight="1" hidden="1">
      <c r="A41" s="242"/>
      <c r="B41" s="254"/>
      <c r="C41" s="259"/>
      <c r="D41" s="203" t="s">
        <v>19</v>
      </c>
      <c r="E41" s="158">
        <f>F41+I41</f>
        <v>0</v>
      </c>
      <c r="F41" s="159"/>
      <c r="G41" s="160"/>
      <c r="H41" s="161"/>
      <c r="I41" s="162"/>
      <c r="J41" s="158">
        <f t="shared" si="7"/>
        <v>0</v>
      </c>
      <c r="K41" s="160"/>
      <c r="L41" s="160"/>
      <c r="M41" s="163"/>
      <c r="N41" s="163"/>
      <c r="O41" s="163"/>
      <c r="P41" s="158">
        <f>E41+J41</f>
        <v>0</v>
      </c>
      <c r="Q41" s="67"/>
      <c r="R41" s="67"/>
      <c r="S41" s="85"/>
      <c r="T41" s="85"/>
      <c r="U41" s="85"/>
      <c r="V41" s="85"/>
      <c r="W41" s="85"/>
      <c r="X41" s="85"/>
      <c r="Y41" s="85"/>
      <c r="Z41" s="85"/>
    </row>
    <row r="42" spans="1:26" s="93" customFormat="1" ht="21.75" customHeight="1" hidden="1">
      <c r="A42" s="242"/>
      <c r="B42" s="254"/>
      <c r="C42" s="259"/>
      <c r="D42" s="204" t="s">
        <v>60</v>
      </c>
      <c r="E42" s="195">
        <f>F42+I42</f>
        <v>0</v>
      </c>
      <c r="F42" s="196"/>
      <c r="G42" s="197"/>
      <c r="H42" s="198"/>
      <c r="I42" s="199"/>
      <c r="J42" s="195"/>
      <c r="K42" s="197"/>
      <c r="L42" s="197"/>
      <c r="M42" s="200"/>
      <c r="N42" s="200"/>
      <c r="O42" s="200"/>
      <c r="P42" s="195">
        <f>E42+J42</f>
        <v>0</v>
      </c>
      <c r="Q42" s="87"/>
      <c r="R42" s="87"/>
      <c r="S42" s="85"/>
      <c r="T42" s="85"/>
      <c r="U42" s="85"/>
      <c r="V42" s="85"/>
      <c r="W42" s="85"/>
      <c r="X42" s="85"/>
      <c r="Y42" s="85"/>
      <c r="Z42" s="85"/>
    </row>
    <row r="43" spans="1:26" s="93" customFormat="1" ht="39" customHeight="1" hidden="1">
      <c r="A43" s="252"/>
      <c r="B43" s="255"/>
      <c r="C43" s="260"/>
      <c r="D43" s="41" t="s">
        <v>108</v>
      </c>
      <c r="E43" s="195">
        <f>F43+I43</f>
        <v>0</v>
      </c>
      <c r="F43" s="196"/>
      <c r="G43" s="197"/>
      <c r="H43" s="198"/>
      <c r="I43" s="199"/>
      <c r="J43" s="195">
        <f t="shared" si="7"/>
        <v>0</v>
      </c>
      <c r="K43" s="197"/>
      <c r="L43" s="197"/>
      <c r="M43" s="200"/>
      <c r="N43" s="200"/>
      <c r="O43" s="200"/>
      <c r="P43" s="195">
        <f>E43+J43</f>
        <v>0</v>
      </c>
      <c r="Q43" s="87"/>
      <c r="R43" s="87"/>
      <c r="S43" s="85"/>
      <c r="T43" s="85"/>
      <c r="U43" s="85"/>
      <c r="V43" s="85"/>
      <c r="W43" s="85"/>
      <c r="X43" s="85"/>
      <c r="Y43" s="85"/>
      <c r="Z43" s="85"/>
    </row>
    <row r="44" spans="1:29" s="73" customFormat="1" ht="77.25" customHeight="1" hidden="1">
      <c r="A44" s="97" t="s">
        <v>51</v>
      </c>
      <c r="B44" s="98" t="s">
        <v>80</v>
      </c>
      <c r="C44" s="49" t="s">
        <v>18</v>
      </c>
      <c r="D44" s="50" t="s">
        <v>92</v>
      </c>
      <c r="E44" s="158">
        <f t="shared" si="5"/>
        <v>0</v>
      </c>
      <c r="F44" s="159"/>
      <c r="G44" s="160"/>
      <c r="H44" s="161"/>
      <c r="I44" s="162"/>
      <c r="J44" s="158">
        <f t="shared" si="7"/>
        <v>0</v>
      </c>
      <c r="K44" s="160"/>
      <c r="L44" s="160"/>
      <c r="M44" s="163"/>
      <c r="N44" s="163"/>
      <c r="O44" s="163"/>
      <c r="P44" s="158">
        <f t="shared" si="6"/>
        <v>0</v>
      </c>
      <c r="Q44" s="67"/>
      <c r="R44" s="67"/>
      <c r="S44" s="88"/>
      <c r="T44" s="88"/>
      <c r="U44" s="88"/>
      <c r="V44" s="88"/>
      <c r="W44" s="88"/>
      <c r="X44" s="88"/>
      <c r="Y44" s="88"/>
      <c r="Z44" s="88"/>
      <c r="AA44" s="28"/>
      <c r="AB44" s="28"/>
      <c r="AC44" s="28"/>
    </row>
    <row r="45" spans="1:29" s="73" customFormat="1" ht="26.25" customHeight="1" hidden="1">
      <c r="A45" s="250" t="s">
        <v>53</v>
      </c>
      <c r="B45" s="250" t="s">
        <v>82</v>
      </c>
      <c r="C45" s="250" t="s">
        <v>14</v>
      </c>
      <c r="D45" s="50" t="s">
        <v>54</v>
      </c>
      <c r="E45" s="158">
        <f t="shared" si="5"/>
        <v>0</v>
      </c>
      <c r="F45" s="159"/>
      <c r="G45" s="160"/>
      <c r="H45" s="161"/>
      <c r="I45" s="162"/>
      <c r="J45" s="158">
        <f t="shared" si="7"/>
        <v>0</v>
      </c>
      <c r="K45" s="160"/>
      <c r="L45" s="160"/>
      <c r="M45" s="163"/>
      <c r="N45" s="163"/>
      <c r="O45" s="163"/>
      <c r="P45" s="158">
        <f t="shared" si="6"/>
        <v>0</v>
      </c>
      <c r="Q45" s="67"/>
      <c r="R45" s="67"/>
      <c r="S45" s="88"/>
      <c r="T45" s="88"/>
      <c r="U45" s="88"/>
      <c r="V45" s="88"/>
      <c r="W45" s="88"/>
      <c r="X45" s="88"/>
      <c r="Y45" s="88"/>
      <c r="Z45" s="88"/>
      <c r="AA45" s="28"/>
      <c r="AB45" s="28"/>
      <c r="AC45" s="28"/>
    </row>
    <row r="46" spans="1:29" s="73" customFormat="1" ht="18.75" customHeight="1" hidden="1">
      <c r="A46" s="250"/>
      <c r="B46" s="250"/>
      <c r="C46" s="250"/>
      <c r="D46" s="43" t="s">
        <v>19</v>
      </c>
      <c r="E46" s="158">
        <f t="shared" si="5"/>
        <v>0</v>
      </c>
      <c r="F46" s="159"/>
      <c r="G46" s="160"/>
      <c r="H46" s="161"/>
      <c r="I46" s="162"/>
      <c r="J46" s="158">
        <f t="shared" si="7"/>
        <v>0</v>
      </c>
      <c r="K46" s="160"/>
      <c r="L46" s="160"/>
      <c r="M46" s="163"/>
      <c r="N46" s="163"/>
      <c r="O46" s="163"/>
      <c r="P46" s="158">
        <f t="shared" si="6"/>
        <v>0</v>
      </c>
      <c r="Q46" s="67"/>
      <c r="R46" s="67"/>
      <c r="S46" s="88"/>
      <c r="T46" s="88"/>
      <c r="U46" s="88"/>
      <c r="V46" s="88"/>
      <c r="W46" s="88"/>
      <c r="X46" s="88"/>
      <c r="Y46" s="88"/>
      <c r="Z46" s="88"/>
      <c r="AA46" s="28"/>
      <c r="AB46" s="28"/>
      <c r="AC46" s="28"/>
    </row>
    <row r="47" spans="1:29" s="91" customFormat="1" ht="21.75" customHeight="1" hidden="1">
      <c r="A47" s="250"/>
      <c r="B47" s="250"/>
      <c r="C47" s="250"/>
      <c r="D47" s="45" t="s">
        <v>83</v>
      </c>
      <c r="E47" s="158">
        <f t="shared" si="5"/>
        <v>0</v>
      </c>
      <c r="F47" s="159"/>
      <c r="G47" s="160"/>
      <c r="H47" s="161"/>
      <c r="I47" s="162"/>
      <c r="J47" s="158">
        <f t="shared" si="7"/>
        <v>0</v>
      </c>
      <c r="K47" s="160"/>
      <c r="L47" s="160"/>
      <c r="M47" s="163"/>
      <c r="N47" s="163"/>
      <c r="O47" s="163"/>
      <c r="P47" s="158">
        <f t="shared" si="6"/>
        <v>0</v>
      </c>
      <c r="Q47" s="67"/>
      <c r="R47" s="67"/>
      <c r="S47" s="89"/>
      <c r="T47" s="89"/>
      <c r="U47" s="89"/>
      <c r="V47" s="89"/>
      <c r="W47" s="89"/>
      <c r="X47" s="89"/>
      <c r="Y47" s="89"/>
      <c r="Z47" s="89"/>
      <c r="AA47" s="90"/>
      <c r="AB47" s="90"/>
      <c r="AC47" s="90"/>
    </row>
    <row r="48" spans="1:29" s="73" customFormat="1" ht="24" customHeight="1" hidden="1">
      <c r="A48" s="174" t="s">
        <v>109</v>
      </c>
      <c r="B48" s="174" t="s">
        <v>110</v>
      </c>
      <c r="C48" s="174" t="s">
        <v>106</v>
      </c>
      <c r="D48" s="38" t="s">
        <v>111</v>
      </c>
      <c r="E48" s="158">
        <f t="shared" si="5"/>
        <v>0</v>
      </c>
      <c r="F48" s="159"/>
      <c r="G48" s="160"/>
      <c r="H48" s="161"/>
      <c r="I48" s="162"/>
      <c r="J48" s="158">
        <f t="shared" si="7"/>
        <v>0</v>
      </c>
      <c r="K48" s="160"/>
      <c r="L48" s="160"/>
      <c r="M48" s="163"/>
      <c r="N48" s="163"/>
      <c r="O48" s="163"/>
      <c r="P48" s="158">
        <f t="shared" si="6"/>
        <v>0</v>
      </c>
      <c r="Q48" s="67"/>
      <c r="R48" s="67"/>
      <c r="S48" s="88"/>
      <c r="T48" s="88"/>
      <c r="U48" s="88"/>
      <c r="V48" s="88"/>
      <c r="W48" s="88"/>
      <c r="X48" s="88"/>
      <c r="Y48" s="88"/>
      <c r="Z48" s="88"/>
      <c r="AA48" s="28"/>
      <c r="AB48" s="28"/>
      <c r="AC48" s="28"/>
    </row>
    <row r="49" spans="1:29" s="84" customFormat="1" ht="57" customHeight="1" hidden="1">
      <c r="A49" s="247" t="s">
        <v>112</v>
      </c>
      <c r="B49" s="247" t="s">
        <v>113</v>
      </c>
      <c r="C49" s="247" t="s">
        <v>10</v>
      </c>
      <c r="D49" s="50" t="s">
        <v>114</v>
      </c>
      <c r="E49" s="158">
        <f t="shared" si="5"/>
        <v>0</v>
      </c>
      <c r="F49" s="159">
        <f>F51</f>
        <v>0</v>
      </c>
      <c r="G49" s="160"/>
      <c r="H49" s="161"/>
      <c r="I49" s="162"/>
      <c r="J49" s="158">
        <f t="shared" si="7"/>
        <v>0</v>
      </c>
      <c r="K49" s="160"/>
      <c r="L49" s="160"/>
      <c r="M49" s="163"/>
      <c r="N49" s="163"/>
      <c r="O49" s="163"/>
      <c r="P49" s="158">
        <f t="shared" si="6"/>
        <v>0</v>
      </c>
      <c r="Q49" s="67"/>
      <c r="R49" s="67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</row>
    <row r="50" spans="1:29" s="86" customFormat="1" ht="18" hidden="1">
      <c r="A50" s="248"/>
      <c r="B50" s="248"/>
      <c r="C50" s="248"/>
      <c r="D50" s="48" t="s">
        <v>115</v>
      </c>
      <c r="E50" s="195">
        <f t="shared" si="5"/>
        <v>0</v>
      </c>
      <c r="F50" s="196"/>
      <c r="G50" s="197"/>
      <c r="H50" s="198"/>
      <c r="I50" s="199"/>
      <c r="J50" s="195">
        <f t="shared" si="7"/>
        <v>0</v>
      </c>
      <c r="K50" s="197"/>
      <c r="L50" s="197"/>
      <c r="M50" s="200"/>
      <c r="N50" s="200"/>
      <c r="O50" s="200"/>
      <c r="P50" s="195">
        <f t="shared" si="6"/>
        <v>0</v>
      </c>
      <c r="Q50" s="87"/>
      <c r="R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s="86" customFormat="1" ht="62.25" customHeight="1" hidden="1" thickBot="1">
      <c r="A51" s="249"/>
      <c r="B51" s="249"/>
      <c r="C51" s="249"/>
      <c r="D51" s="241" t="s">
        <v>181</v>
      </c>
      <c r="E51" s="195">
        <f t="shared" si="5"/>
        <v>0</v>
      </c>
      <c r="F51" s="196"/>
      <c r="G51" s="197"/>
      <c r="H51" s="198"/>
      <c r="I51" s="199"/>
      <c r="J51" s="195">
        <f t="shared" si="7"/>
        <v>0</v>
      </c>
      <c r="K51" s="197"/>
      <c r="L51" s="197"/>
      <c r="M51" s="200"/>
      <c r="N51" s="200"/>
      <c r="O51" s="200"/>
      <c r="P51" s="195">
        <f t="shared" si="6"/>
        <v>0</v>
      </c>
      <c r="Q51" s="87"/>
      <c r="R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s="86" customFormat="1" ht="93.75" customHeight="1" hidden="1">
      <c r="A52" s="94" t="s">
        <v>33</v>
      </c>
      <c r="B52" s="95"/>
      <c r="C52" s="47" t="s">
        <v>10</v>
      </c>
      <c r="D52" s="48" t="s">
        <v>32</v>
      </c>
      <c r="E52" s="158">
        <f t="shared" si="5"/>
        <v>0</v>
      </c>
      <c r="F52" s="159"/>
      <c r="G52" s="160"/>
      <c r="H52" s="161"/>
      <c r="I52" s="162"/>
      <c r="J52" s="158">
        <f t="shared" si="7"/>
        <v>0</v>
      </c>
      <c r="K52" s="160"/>
      <c r="L52" s="160"/>
      <c r="M52" s="163"/>
      <c r="N52" s="163"/>
      <c r="O52" s="163"/>
      <c r="P52" s="158">
        <f t="shared" si="6"/>
        <v>0</v>
      </c>
      <c r="Q52" s="67"/>
      <c r="R52" s="6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s="84" customFormat="1" ht="72" customHeight="1" hidden="1">
      <c r="A53" s="96" t="s">
        <v>39</v>
      </c>
      <c r="B53" s="64"/>
      <c r="C53" s="51"/>
      <c r="D53" s="46" t="s">
        <v>38</v>
      </c>
      <c r="E53" s="158">
        <f t="shared" si="5"/>
        <v>0</v>
      </c>
      <c r="F53" s="159"/>
      <c r="G53" s="160"/>
      <c r="H53" s="161"/>
      <c r="I53" s="162"/>
      <c r="J53" s="158">
        <f t="shared" si="7"/>
        <v>0</v>
      </c>
      <c r="K53" s="160"/>
      <c r="L53" s="160"/>
      <c r="M53" s="163"/>
      <c r="N53" s="163"/>
      <c r="O53" s="163"/>
      <c r="P53" s="158">
        <f t="shared" si="6"/>
        <v>0</v>
      </c>
      <c r="Q53" s="67"/>
      <c r="R53" s="67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29" s="86" customFormat="1" ht="22.5" customHeight="1" hidden="1" thickBot="1">
      <c r="A54" s="99" t="s">
        <v>34</v>
      </c>
      <c r="B54" s="100"/>
      <c r="C54" s="44" t="s">
        <v>10</v>
      </c>
      <c r="D54" s="48" t="s">
        <v>35</v>
      </c>
      <c r="E54" s="158">
        <f t="shared" si="5"/>
        <v>0</v>
      </c>
      <c r="F54" s="159"/>
      <c r="G54" s="160"/>
      <c r="H54" s="161"/>
      <c r="I54" s="162"/>
      <c r="J54" s="158">
        <f t="shared" si="7"/>
        <v>0</v>
      </c>
      <c r="K54" s="160"/>
      <c r="L54" s="160"/>
      <c r="M54" s="163"/>
      <c r="N54" s="163"/>
      <c r="O54" s="163"/>
      <c r="P54" s="158">
        <f t="shared" si="6"/>
        <v>0</v>
      </c>
      <c r="Q54" s="67"/>
      <c r="R54" s="6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s="68" customFormat="1" ht="35.25" hidden="1" thickBot="1">
      <c r="A55" s="101" t="s">
        <v>55</v>
      </c>
      <c r="B55" s="102"/>
      <c r="C55" s="53"/>
      <c r="D55" s="206" t="s">
        <v>94</v>
      </c>
      <c r="E55" s="134">
        <f aca="true" t="shared" si="8" ref="E55:P55">E56</f>
        <v>0</v>
      </c>
      <c r="F55" s="135">
        <f t="shared" si="8"/>
        <v>0</v>
      </c>
      <c r="G55" s="136">
        <f t="shared" si="8"/>
        <v>0</v>
      </c>
      <c r="H55" s="136">
        <f t="shared" si="8"/>
        <v>0</v>
      </c>
      <c r="I55" s="138">
        <f t="shared" si="8"/>
        <v>0</v>
      </c>
      <c r="J55" s="158">
        <f t="shared" si="7"/>
        <v>0</v>
      </c>
      <c r="K55" s="136">
        <f t="shared" si="8"/>
        <v>0</v>
      </c>
      <c r="L55" s="136">
        <f t="shared" si="8"/>
        <v>0</v>
      </c>
      <c r="M55" s="139">
        <f t="shared" si="8"/>
        <v>0</v>
      </c>
      <c r="N55" s="139">
        <f t="shared" si="8"/>
        <v>0</v>
      </c>
      <c r="O55" s="139">
        <f t="shared" si="8"/>
        <v>0</v>
      </c>
      <c r="P55" s="134">
        <f t="shared" si="8"/>
        <v>0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</row>
    <row r="56" spans="1:29" s="81" customFormat="1" ht="36" hidden="1" thickBot="1">
      <c r="A56" s="103" t="s">
        <v>56</v>
      </c>
      <c r="B56" s="104"/>
      <c r="C56" s="62"/>
      <c r="D56" s="63" t="s">
        <v>94</v>
      </c>
      <c r="E56" s="140">
        <f>E60+E66+E67+E70+E71+E72+E73+E74+E75+E76+E77</f>
        <v>0</v>
      </c>
      <c r="F56" s="140">
        <f aca="true" t="shared" si="9" ref="F56:P56">F60+F66+F67+F70+F71+F72+F73+F74+F75+F76+F77</f>
        <v>0</v>
      </c>
      <c r="G56" s="140">
        <f t="shared" si="9"/>
        <v>0</v>
      </c>
      <c r="H56" s="140">
        <f t="shared" si="9"/>
        <v>0</v>
      </c>
      <c r="I56" s="140">
        <f t="shared" si="9"/>
        <v>0</v>
      </c>
      <c r="J56" s="140">
        <f t="shared" si="9"/>
        <v>0</v>
      </c>
      <c r="K56" s="140">
        <f t="shared" si="9"/>
        <v>0</v>
      </c>
      <c r="L56" s="140">
        <f t="shared" si="9"/>
        <v>0</v>
      </c>
      <c r="M56" s="140">
        <f t="shared" si="9"/>
        <v>0</v>
      </c>
      <c r="N56" s="140">
        <f t="shared" si="9"/>
        <v>0</v>
      </c>
      <c r="O56" s="140">
        <f t="shared" si="9"/>
        <v>0</v>
      </c>
      <c r="P56" s="140">
        <f t="shared" si="9"/>
        <v>0</v>
      </c>
      <c r="Q56" s="67"/>
      <c r="R56" s="67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s="68" customFormat="1" ht="27.75" customHeight="1" hidden="1">
      <c r="A57" s="105"/>
      <c r="B57" s="106"/>
      <c r="C57" s="54"/>
      <c r="D57" s="55" t="s">
        <v>19</v>
      </c>
      <c r="E57" s="152"/>
      <c r="F57" s="153"/>
      <c r="G57" s="154"/>
      <c r="H57" s="155"/>
      <c r="I57" s="156"/>
      <c r="J57" s="158">
        <f t="shared" si="7"/>
        <v>0</v>
      </c>
      <c r="K57" s="154"/>
      <c r="L57" s="154"/>
      <c r="M57" s="157"/>
      <c r="N57" s="157"/>
      <c r="O57" s="157"/>
      <c r="P57" s="152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</row>
    <row r="58" spans="1:29" s="68" customFormat="1" ht="36" hidden="1">
      <c r="A58" s="105"/>
      <c r="B58" s="106"/>
      <c r="C58" s="54"/>
      <c r="D58" s="55" t="s">
        <v>21</v>
      </c>
      <c r="E58" s="152"/>
      <c r="F58" s="153"/>
      <c r="G58" s="154"/>
      <c r="H58" s="155"/>
      <c r="I58" s="156"/>
      <c r="J58" s="158">
        <f t="shared" si="7"/>
        <v>0</v>
      </c>
      <c r="K58" s="154"/>
      <c r="L58" s="154"/>
      <c r="M58" s="157"/>
      <c r="N58" s="157"/>
      <c r="O58" s="157"/>
      <c r="P58" s="152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</row>
    <row r="59" spans="1:29" s="68" customFormat="1" ht="18" hidden="1">
      <c r="A59" s="105"/>
      <c r="B59" s="106"/>
      <c r="C59" s="54"/>
      <c r="D59" s="55" t="s">
        <v>36</v>
      </c>
      <c r="E59" s="152"/>
      <c r="F59" s="153"/>
      <c r="G59" s="154"/>
      <c r="H59" s="155"/>
      <c r="I59" s="156"/>
      <c r="J59" s="158">
        <f t="shared" si="7"/>
        <v>0</v>
      </c>
      <c r="K59" s="154"/>
      <c r="L59" s="154"/>
      <c r="M59" s="157"/>
      <c r="N59" s="157"/>
      <c r="O59" s="157"/>
      <c r="P59" s="152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</row>
    <row r="60" spans="1:29" s="84" customFormat="1" ht="65.25" customHeight="1" hidden="1">
      <c r="A60" s="247" t="s">
        <v>59</v>
      </c>
      <c r="B60" s="247" t="s">
        <v>18</v>
      </c>
      <c r="C60" s="247" t="s">
        <v>57</v>
      </c>
      <c r="D60" s="50" t="s">
        <v>125</v>
      </c>
      <c r="E60" s="145">
        <f>F60+I60</f>
        <v>0</v>
      </c>
      <c r="F60" s="146"/>
      <c r="G60" s="147"/>
      <c r="H60" s="164"/>
      <c r="I60" s="149"/>
      <c r="J60" s="158">
        <f t="shared" si="7"/>
        <v>0</v>
      </c>
      <c r="K60" s="147"/>
      <c r="L60" s="147"/>
      <c r="M60" s="150"/>
      <c r="N60" s="150"/>
      <c r="O60" s="150"/>
      <c r="P60" s="145">
        <f aca="true" t="shared" si="10" ref="P60:P79">E60+J60</f>
        <v>0</v>
      </c>
      <c r="Q60" s="67"/>
      <c r="R60" s="67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</row>
    <row r="61" spans="1:29" s="84" customFormat="1" ht="19.5" customHeight="1" hidden="1">
      <c r="A61" s="248"/>
      <c r="B61" s="248"/>
      <c r="C61" s="248"/>
      <c r="D61" s="43" t="s">
        <v>19</v>
      </c>
      <c r="E61" s="145">
        <f aca="true" t="shared" si="11" ref="E61:E79">F61+I61</f>
        <v>0</v>
      </c>
      <c r="F61" s="146"/>
      <c r="G61" s="147"/>
      <c r="H61" s="148"/>
      <c r="I61" s="149"/>
      <c r="J61" s="158">
        <f t="shared" si="7"/>
        <v>0</v>
      </c>
      <c r="K61" s="147"/>
      <c r="L61" s="147"/>
      <c r="M61" s="150"/>
      <c r="N61" s="150"/>
      <c r="O61" s="150"/>
      <c r="P61" s="145">
        <f t="shared" si="10"/>
        <v>0</v>
      </c>
      <c r="Q61" s="67"/>
      <c r="R61" s="67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</row>
    <row r="62" spans="1:29" s="86" customFormat="1" ht="20.25" customHeight="1" hidden="1">
      <c r="A62" s="248"/>
      <c r="B62" s="248"/>
      <c r="C62" s="248"/>
      <c r="D62" s="45" t="s">
        <v>121</v>
      </c>
      <c r="E62" s="205">
        <f>F62+I62</f>
        <v>0</v>
      </c>
      <c r="F62" s="165"/>
      <c r="G62" s="166"/>
      <c r="H62" s="167"/>
      <c r="I62" s="168"/>
      <c r="J62" s="195">
        <f t="shared" si="7"/>
        <v>0</v>
      </c>
      <c r="K62" s="166"/>
      <c r="L62" s="166"/>
      <c r="M62" s="169"/>
      <c r="N62" s="169"/>
      <c r="O62" s="169"/>
      <c r="P62" s="205">
        <f t="shared" si="10"/>
        <v>0</v>
      </c>
      <c r="Q62" s="87"/>
      <c r="R62" s="87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s="86" customFormat="1" ht="21.75" customHeight="1" hidden="1">
      <c r="A63" s="248"/>
      <c r="B63" s="248"/>
      <c r="C63" s="248"/>
      <c r="D63" s="204" t="s">
        <v>60</v>
      </c>
      <c r="E63" s="205">
        <f t="shared" si="11"/>
        <v>0</v>
      </c>
      <c r="F63" s="165"/>
      <c r="G63" s="166"/>
      <c r="H63" s="167"/>
      <c r="I63" s="168"/>
      <c r="J63" s="195">
        <f t="shared" si="7"/>
        <v>0</v>
      </c>
      <c r="K63" s="166"/>
      <c r="L63" s="166"/>
      <c r="M63" s="169"/>
      <c r="N63" s="169"/>
      <c r="O63" s="169"/>
      <c r="P63" s="205">
        <f t="shared" si="10"/>
        <v>0</v>
      </c>
      <c r="Q63" s="87"/>
      <c r="R63" s="87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s="86" customFormat="1" ht="80.25" customHeight="1" hidden="1">
      <c r="A64" s="248"/>
      <c r="B64" s="248"/>
      <c r="C64" s="248"/>
      <c r="D64" s="45" t="s">
        <v>123</v>
      </c>
      <c r="E64" s="205">
        <f t="shared" si="11"/>
        <v>0</v>
      </c>
      <c r="F64" s="165"/>
      <c r="G64" s="166"/>
      <c r="H64" s="167"/>
      <c r="I64" s="168"/>
      <c r="J64" s="195">
        <f t="shared" si="7"/>
        <v>0</v>
      </c>
      <c r="K64" s="166"/>
      <c r="L64" s="166"/>
      <c r="M64" s="169"/>
      <c r="N64" s="169"/>
      <c r="O64" s="169"/>
      <c r="P64" s="205">
        <f t="shared" si="10"/>
        <v>0</v>
      </c>
      <c r="Q64" s="87"/>
      <c r="R64" s="87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 s="86" customFormat="1" ht="60.75" customHeight="1" hidden="1">
      <c r="A65" s="249"/>
      <c r="B65" s="249"/>
      <c r="C65" s="249"/>
      <c r="D65" s="215" t="s">
        <v>122</v>
      </c>
      <c r="E65" s="205">
        <f t="shared" si="11"/>
        <v>0</v>
      </c>
      <c r="F65" s="165"/>
      <c r="G65" s="166"/>
      <c r="H65" s="167"/>
      <c r="I65" s="168"/>
      <c r="J65" s="195">
        <f t="shared" si="7"/>
        <v>0</v>
      </c>
      <c r="K65" s="166"/>
      <c r="L65" s="166"/>
      <c r="M65" s="169"/>
      <c r="N65" s="169"/>
      <c r="O65" s="169"/>
      <c r="P65" s="205">
        <f t="shared" si="10"/>
        <v>0</v>
      </c>
      <c r="Q65" s="87"/>
      <c r="R65" s="87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s="84" customFormat="1" ht="45.75" customHeight="1" hidden="1">
      <c r="A66" s="97" t="s">
        <v>58</v>
      </c>
      <c r="B66" s="98" t="s">
        <v>68</v>
      </c>
      <c r="C66" s="49" t="s">
        <v>12</v>
      </c>
      <c r="D66" s="50" t="s">
        <v>41</v>
      </c>
      <c r="E66" s="145">
        <f t="shared" si="11"/>
        <v>0</v>
      </c>
      <c r="F66" s="170"/>
      <c r="G66" s="171"/>
      <c r="H66" s="148"/>
      <c r="I66" s="149"/>
      <c r="J66" s="158">
        <f t="shared" si="7"/>
        <v>0</v>
      </c>
      <c r="K66" s="147"/>
      <c r="L66" s="147"/>
      <c r="M66" s="150"/>
      <c r="N66" s="150"/>
      <c r="O66" s="150"/>
      <c r="P66" s="145">
        <f t="shared" si="10"/>
        <v>0</v>
      </c>
      <c r="Q66" s="67"/>
      <c r="R66" s="67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</row>
    <row r="67" spans="1:29" s="84" customFormat="1" ht="58.5" customHeight="1" hidden="1">
      <c r="A67" s="97" t="s">
        <v>93</v>
      </c>
      <c r="B67" s="98" t="s">
        <v>86</v>
      </c>
      <c r="C67" s="49" t="s">
        <v>12</v>
      </c>
      <c r="D67" s="58" t="s">
        <v>62</v>
      </c>
      <c r="E67" s="145">
        <f t="shared" si="11"/>
        <v>0</v>
      </c>
      <c r="F67" s="159"/>
      <c r="G67" s="160"/>
      <c r="H67" s="161"/>
      <c r="I67" s="162"/>
      <c r="J67" s="158">
        <f t="shared" si="7"/>
        <v>0</v>
      </c>
      <c r="K67" s="160"/>
      <c r="L67" s="160"/>
      <c r="M67" s="163"/>
      <c r="N67" s="163"/>
      <c r="O67" s="163"/>
      <c r="P67" s="145">
        <f t="shared" si="10"/>
        <v>0</v>
      </c>
      <c r="Q67" s="67"/>
      <c r="R67" s="67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</row>
    <row r="68" spans="1:29" s="86" customFormat="1" ht="17.25" customHeight="1" hidden="1">
      <c r="A68" s="99"/>
      <c r="B68" s="100"/>
      <c r="C68" s="44"/>
      <c r="D68" s="45" t="s">
        <v>19</v>
      </c>
      <c r="E68" s="205">
        <f t="shared" si="11"/>
        <v>0</v>
      </c>
      <c r="F68" s="196"/>
      <c r="G68" s="197"/>
      <c r="H68" s="198"/>
      <c r="I68" s="199"/>
      <c r="J68" s="195"/>
      <c r="K68" s="197"/>
      <c r="L68" s="197"/>
      <c r="M68" s="200"/>
      <c r="N68" s="200"/>
      <c r="O68" s="200"/>
      <c r="P68" s="145">
        <f t="shared" si="10"/>
        <v>0</v>
      </c>
      <c r="Q68" s="87"/>
      <c r="R68" s="87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s="86" customFormat="1" ht="21" customHeight="1" hidden="1">
      <c r="A69" s="99"/>
      <c r="B69" s="100"/>
      <c r="C69" s="44"/>
      <c r="D69" s="45" t="s">
        <v>129</v>
      </c>
      <c r="E69" s="205">
        <f t="shared" si="11"/>
        <v>0</v>
      </c>
      <c r="F69" s="196"/>
      <c r="G69" s="197"/>
      <c r="H69" s="198"/>
      <c r="I69" s="199"/>
      <c r="J69" s="195"/>
      <c r="K69" s="197"/>
      <c r="L69" s="197"/>
      <c r="M69" s="200"/>
      <c r="N69" s="200"/>
      <c r="O69" s="200"/>
      <c r="P69" s="205">
        <f t="shared" si="10"/>
        <v>0</v>
      </c>
      <c r="Q69" s="87"/>
      <c r="R69" s="87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s="84" customFormat="1" ht="21" customHeight="1" hidden="1">
      <c r="A70" s="97" t="s">
        <v>153</v>
      </c>
      <c r="B70" s="98" t="s">
        <v>154</v>
      </c>
      <c r="C70" s="49" t="s">
        <v>140</v>
      </c>
      <c r="D70" s="50" t="s">
        <v>155</v>
      </c>
      <c r="E70" s="158">
        <f t="shared" si="11"/>
        <v>0</v>
      </c>
      <c r="F70" s="146"/>
      <c r="G70" s="147"/>
      <c r="H70" s="148"/>
      <c r="I70" s="149"/>
      <c r="J70" s="145"/>
      <c r="K70" s="147"/>
      <c r="L70" s="147"/>
      <c r="M70" s="150"/>
      <c r="N70" s="150"/>
      <c r="O70" s="150"/>
      <c r="P70" s="145">
        <f t="shared" si="10"/>
        <v>0</v>
      </c>
      <c r="Q70" s="67"/>
      <c r="R70" s="67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</row>
    <row r="71" spans="1:29" s="84" customFormat="1" ht="21" customHeight="1" hidden="1">
      <c r="A71" s="97" t="s">
        <v>138</v>
      </c>
      <c r="B71" s="98" t="s">
        <v>139</v>
      </c>
      <c r="C71" s="49" t="s">
        <v>140</v>
      </c>
      <c r="D71" s="50" t="s">
        <v>158</v>
      </c>
      <c r="E71" s="158">
        <f t="shared" si="11"/>
        <v>0</v>
      </c>
      <c r="F71" s="146"/>
      <c r="G71" s="147"/>
      <c r="H71" s="148"/>
      <c r="I71" s="149"/>
      <c r="J71" s="145"/>
      <c r="K71" s="147"/>
      <c r="L71" s="147"/>
      <c r="M71" s="150"/>
      <c r="N71" s="150"/>
      <c r="O71" s="150"/>
      <c r="P71" s="145">
        <f t="shared" si="10"/>
        <v>0</v>
      </c>
      <c r="Q71" s="67"/>
      <c r="R71" s="67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</row>
    <row r="72" spans="1:29" s="84" customFormat="1" ht="21" customHeight="1" hidden="1">
      <c r="A72" s="97" t="s">
        <v>156</v>
      </c>
      <c r="B72" s="98" t="s">
        <v>157</v>
      </c>
      <c r="C72" s="49" t="s">
        <v>140</v>
      </c>
      <c r="D72" s="52" t="s">
        <v>141</v>
      </c>
      <c r="E72" s="158">
        <f t="shared" si="11"/>
        <v>0</v>
      </c>
      <c r="F72" s="159"/>
      <c r="G72" s="160"/>
      <c r="H72" s="161"/>
      <c r="I72" s="162"/>
      <c r="J72" s="158"/>
      <c r="K72" s="160"/>
      <c r="L72" s="160"/>
      <c r="M72" s="163"/>
      <c r="N72" s="163"/>
      <c r="O72" s="163"/>
      <c r="P72" s="158">
        <f t="shared" si="10"/>
        <v>0</v>
      </c>
      <c r="Q72" s="67"/>
      <c r="R72" s="67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</row>
    <row r="73" spans="1:29" s="84" customFormat="1" ht="21" customHeight="1" hidden="1">
      <c r="A73" s="96" t="s">
        <v>159</v>
      </c>
      <c r="B73" s="64" t="s">
        <v>160</v>
      </c>
      <c r="C73" s="51" t="s">
        <v>17</v>
      </c>
      <c r="D73" s="52" t="s">
        <v>161</v>
      </c>
      <c r="E73" s="158">
        <f t="shared" si="11"/>
        <v>0</v>
      </c>
      <c r="F73" s="159"/>
      <c r="G73" s="160"/>
      <c r="H73" s="161"/>
      <c r="I73" s="162"/>
      <c r="J73" s="158"/>
      <c r="K73" s="160"/>
      <c r="L73" s="160"/>
      <c r="M73" s="163"/>
      <c r="N73" s="163"/>
      <c r="O73" s="163"/>
      <c r="P73" s="158">
        <f t="shared" si="10"/>
        <v>0</v>
      </c>
      <c r="Q73" s="67"/>
      <c r="R73" s="67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</row>
    <row r="74" spans="1:29" s="84" customFormat="1" ht="21" customHeight="1" hidden="1">
      <c r="A74" s="97" t="s">
        <v>162</v>
      </c>
      <c r="B74" s="98" t="s">
        <v>163</v>
      </c>
      <c r="C74" s="49" t="s">
        <v>17</v>
      </c>
      <c r="D74" s="52" t="s">
        <v>164</v>
      </c>
      <c r="E74" s="158">
        <f t="shared" si="11"/>
        <v>0</v>
      </c>
      <c r="F74" s="159"/>
      <c r="G74" s="160"/>
      <c r="H74" s="161"/>
      <c r="I74" s="162"/>
      <c r="J74" s="158"/>
      <c r="K74" s="160"/>
      <c r="L74" s="160"/>
      <c r="M74" s="163"/>
      <c r="N74" s="163"/>
      <c r="O74" s="163"/>
      <c r="P74" s="158">
        <f t="shared" si="10"/>
        <v>0</v>
      </c>
      <c r="Q74" s="67"/>
      <c r="R74" s="67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</row>
    <row r="75" spans="1:29" s="84" customFormat="1" ht="46.5" customHeight="1" hidden="1">
      <c r="A75" s="97" t="s">
        <v>165</v>
      </c>
      <c r="B75" s="98" t="s">
        <v>166</v>
      </c>
      <c r="C75" s="49" t="s">
        <v>167</v>
      </c>
      <c r="D75" s="234" t="s">
        <v>168</v>
      </c>
      <c r="E75" s="158">
        <f t="shared" si="11"/>
        <v>0</v>
      </c>
      <c r="F75" s="159"/>
      <c r="G75" s="160"/>
      <c r="H75" s="161"/>
      <c r="I75" s="162"/>
      <c r="J75" s="158"/>
      <c r="K75" s="160"/>
      <c r="L75" s="160"/>
      <c r="M75" s="163"/>
      <c r="N75" s="163"/>
      <c r="O75" s="163"/>
      <c r="P75" s="158">
        <f t="shared" si="10"/>
        <v>0</v>
      </c>
      <c r="Q75" s="67"/>
      <c r="R75" s="67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</row>
    <row r="76" spans="1:29" s="84" customFormat="1" ht="39" customHeight="1" hidden="1">
      <c r="A76" s="231" t="s">
        <v>169</v>
      </c>
      <c r="B76" s="223" t="s">
        <v>170</v>
      </c>
      <c r="C76" s="232" t="s">
        <v>14</v>
      </c>
      <c r="D76" s="52" t="s">
        <v>171</v>
      </c>
      <c r="E76" s="158">
        <f t="shared" si="11"/>
        <v>0</v>
      </c>
      <c r="F76" s="159"/>
      <c r="G76" s="160"/>
      <c r="H76" s="161"/>
      <c r="I76" s="162"/>
      <c r="J76" s="158"/>
      <c r="K76" s="160"/>
      <c r="L76" s="160"/>
      <c r="M76" s="163"/>
      <c r="N76" s="163"/>
      <c r="O76" s="163"/>
      <c r="P76" s="158">
        <f t="shared" si="10"/>
        <v>0</v>
      </c>
      <c r="Q76" s="67"/>
      <c r="R76" s="67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</row>
    <row r="77" spans="1:29" s="84" customFormat="1" ht="42" customHeight="1" hidden="1">
      <c r="A77" s="247" t="s">
        <v>131</v>
      </c>
      <c r="B77" s="247" t="s">
        <v>132</v>
      </c>
      <c r="C77" s="247" t="s">
        <v>14</v>
      </c>
      <c r="D77" s="224" t="s">
        <v>133</v>
      </c>
      <c r="E77" s="158">
        <f t="shared" si="11"/>
        <v>0</v>
      </c>
      <c r="F77" s="159"/>
      <c r="G77" s="160"/>
      <c r="H77" s="161"/>
      <c r="I77" s="162"/>
      <c r="J77" s="158">
        <f t="shared" si="7"/>
        <v>0</v>
      </c>
      <c r="K77" s="160"/>
      <c r="L77" s="160"/>
      <c r="M77" s="163"/>
      <c r="N77" s="163"/>
      <c r="O77" s="163"/>
      <c r="P77" s="145">
        <f t="shared" si="10"/>
        <v>0</v>
      </c>
      <c r="Q77" s="67"/>
      <c r="R77" s="67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</row>
    <row r="78" spans="1:29" s="86" customFormat="1" ht="18.75" customHeight="1" hidden="1">
      <c r="A78" s="248"/>
      <c r="B78" s="248"/>
      <c r="C78" s="248"/>
      <c r="D78" s="203" t="s">
        <v>19</v>
      </c>
      <c r="E78" s="205">
        <f t="shared" si="11"/>
        <v>0</v>
      </c>
      <c r="F78" s="196"/>
      <c r="G78" s="197"/>
      <c r="H78" s="198"/>
      <c r="I78" s="199"/>
      <c r="J78" s="158">
        <f t="shared" si="7"/>
        <v>0</v>
      </c>
      <c r="K78" s="197"/>
      <c r="L78" s="197"/>
      <c r="M78" s="200"/>
      <c r="N78" s="200"/>
      <c r="O78" s="200"/>
      <c r="P78" s="205">
        <f t="shared" si="10"/>
        <v>0</v>
      </c>
      <c r="Q78" s="87"/>
      <c r="R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s="86" customFormat="1" ht="21" customHeight="1" hidden="1" thickBot="1">
      <c r="A79" s="249"/>
      <c r="B79" s="249"/>
      <c r="C79" s="249"/>
      <c r="D79" s="204" t="s">
        <v>60</v>
      </c>
      <c r="E79" s="205">
        <f t="shared" si="11"/>
        <v>0</v>
      </c>
      <c r="F79" s="196"/>
      <c r="G79" s="197"/>
      <c r="H79" s="198"/>
      <c r="I79" s="199"/>
      <c r="J79" s="195">
        <f t="shared" si="7"/>
        <v>0</v>
      </c>
      <c r="K79" s="197"/>
      <c r="L79" s="197"/>
      <c r="M79" s="200"/>
      <c r="N79" s="200"/>
      <c r="O79" s="200"/>
      <c r="P79" s="205">
        <f t="shared" si="10"/>
        <v>0</v>
      </c>
      <c r="Q79" s="87"/>
      <c r="R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s="68" customFormat="1" ht="35.25" thickBot="1">
      <c r="A80" s="101" t="s">
        <v>24</v>
      </c>
      <c r="B80" s="102"/>
      <c r="C80" s="53"/>
      <c r="D80" s="206" t="s">
        <v>61</v>
      </c>
      <c r="E80" s="134">
        <f>E81</f>
        <v>0</v>
      </c>
      <c r="F80" s="134">
        <f aca="true" t="shared" si="12" ref="F80:P80">F81</f>
        <v>0</v>
      </c>
      <c r="G80" s="134">
        <f t="shared" si="12"/>
        <v>0</v>
      </c>
      <c r="H80" s="134">
        <f t="shared" si="12"/>
        <v>0</v>
      </c>
      <c r="I80" s="134">
        <f t="shared" si="12"/>
        <v>0</v>
      </c>
      <c r="J80" s="208">
        <f t="shared" si="7"/>
        <v>-44044</v>
      </c>
      <c r="K80" s="134">
        <f t="shared" si="12"/>
        <v>-44044</v>
      </c>
      <c r="L80" s="134">
        <f t="shared" si="12"/>
        <v>0</v>
      </c>
      <c r="M80" s="134">
        <f t="shared" si="12"/>
        <v>0</v>
      </c>
      <c r="N80" s="134">
        <f t="shared" si="12"/>
        <v>0</v>
      </c>
      <c r="O80" s="134">
        <f t="shared" si="12"/>
        <v>-44044</v>
      </c>
      <c r="P80" s="134">
        <f t="shared" si="12"/>
        <v>-44044</v>
      </c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</row>
    <row r="81" spans="1:29" s="81" customFormat="1" ht="47.25" customHeight="1" thickBot="1">
      <c r="A81" s="103" t="s">
        <v>25</v>
      </c>
      <c r="B81" s="104"/>
      <c r="C81" s="62"/>
      <c r="D81" s="63" t="s">
        <v>61</v>
      </c>
      <c r="E81" s="140">
        <f>E82+E88+E91+E94</f>
        <v>0</v>
      </c>
      <c r="F81" s="140">
        <f aca="true" t="shared" si="13" ref="F81:P81">F82+F88+F91+F94</f>
        <v>0</v>
      </c>
      <c r="G81" s="140">
        <f t="shared" si="13"/>
        <v>0</v>
      </c>
      <c r="H81" s="140">
        <f t="shared" si="13"/>
        <v>0</v>
      </c>
      <c r="I81" s="140">
        <f t="shared" si="13"/>
        <v>0</v>
      </c>
      <c r="J81" s="140">
        <f t="shared" si="13"/>
        <v>-44044</v>
      </c>
      <c r="K81" s="140">
        <f t="shared" si="13"/>
        <v>-44044</v>
      </c>
      <c r="L81" s="140">
        <f t="shared" si="13"/>
        <v>0</v>
      </c>
      <c r="M81" s="140">
        <f t="shared" si="13"/>
        <v>0</v>
      </c>
      <c r="N81" s="140">
        <f t="shared" si="13"/>
        <v>0</v>
      </c>
      <c r="O81" s="140">
        <f t="shared" si="13"/>
        <v>-44044</v>
      </c>
      <c r="P81" s="140">
        <f t="shared" si="13"/>
        <v>-44044</v>
      </c>
      <c r="Q81" s="67"/>
      <c r="R81" s="67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s="73" customFormat="1" ht="42" customHeight="1" hidden="1">
      <c r="A82" s="243" t="s">
        <v>65</v>
      </c>
      <c r="B82" s="243" t="s">
        <v>84</v>
      </c>
      <c r="C82" s="243" t="s">
        <v>66</v>
      </c>
      <c r="D82" s="56" t="s">
        <v>127</v>
      </c>
      <c r="E82" s="145">
        <f aca="true" t="shared" si="14" ref="E82:E96">F82+I82</f>
        <v>0</v>
      </c>
      <c r="F82" s="146"/>
      <c r="G82" s="147"/>
      <c r="H82" s="148"/>
      <c r="I82" s="149"/>
      <c r="J82" s="158">
        <f t="shared" si="7"/>
        <v>0</v>
      </c>
      <c r="K82" s="147"/>
      <c r="L82" s="147"/>
      <c r="M82" s="150"/>
      <c r="N82" s="150"/>
      <c r="O82" s="150"/>
      <c r="P82" s="145">
        <f aca="true" t="shared" si="15" ref="P82:P93">E82+J82</f>
        <v>0</v>
      </c>
      <c r="Q82" s="67"/>
      <c r="R82" s="6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1:29" s="73" customFormat="1" ht="21" customHeight="1" hidden="1">
      <c r="A83" s="244"/>
      <c r="B83" s="244"/>
      <c r="C83" s="244"/>
      <c r="D83" s="43" t="s">
        <v>19</v>
      </c>
      <c r="E83" s="145">
        <f t="shared" si="14"/>
        <v>0</v>
      </c>
      <c r="F83" s="146"/>
      <c r="G83" s="147"/>
      <c r="H83" s="148"/>
      <c r="I83" s="149"/>
      <c r="J83" s="158">
        <f t="shared" si="7"/>
        <v>0</v>
      </c>
      <c r="K83" s="147"/>
      <c r="L83" s="147"/>
      <c r="M83" s="150"/>
      <c r="N83" s="150"/>
      <c r="O83" s="150"/>
      <c r="P83" s="145">
        <f t="shared" si="15"/>
        <v>0</v>
      </c>
      <c r="Q83" s="67"/>
      <c r="R83" s="6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s="91" customFormat="1" ht="18" hidden="1">
      <c r="A84" s="245"/>
      <c r="B84" s="245"/>
      <c r="C84" s="245"/>
      <c r="D84" s="204" t="s">
        <v>60</v>
      </c>
      <c r="E84" s="205">
        <f t="shared" si="14"/>
        <v>0</v>
      </c>
      <c r="F84" s="165"/>
      <c r="G84" s="166"/>
      <c r="H84" s="167"/>
      <c r="I84" s="168"/>
      <c r="J84" s="195">
        <f t="shared" si="7"/>
        <v>0</v>
      </c>
      <c r="K84" s="166"/>
      <c r="L84" s="166"/>
      <c r="M84" s="169"/>
      <c r="N84" s="169"/>
      <c r="O84" s="169"/>
      <c r="P84" s="205">
        <f t="shared" si="15"/>
        <v>0</v>
      </c>
      <c r="Q84" s="87"/>
      <c r="R84" s="87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</row>
    <row r="85" spans="1:29" s="73" customFormat="1" ht="39.75" customHeight="1" hidden="1">
      <c r="A85" s="243" t="s">
        <v>116</v>
      </c>
      <c r="B85" s="243" t="s">
        <v>117</v>
      </c>
      <c r="C85" s="243" t="s">
        <v>13</v>
      </c>
      <c r="D85" s="46" t="s">
        <v>118</v>
      </c>
      <c r="E85" s="145">
        <f t="shared" si="14"/>
        <v>0</v>
      </c>
      <c r="F85" s="146"/>
      <c r="G85" s="147"/>
      <c r="H85" s="148"/>
      <c r="I85" s="149"/>
      <c r="J85" s="158">
        <f t="shared" si="7"/>
        <v>0</v>
      </c>
      <c r="K85" s="147"/>
      <c r="L85" s="147"/>
      <c r="M85" s="150"/>
      <c r="N85" s="150"/>
      <c r="O85" s="150"/>
      <c r="P85" s="145">
        <f t="shared" si="15"/>
        <v>0</v>
      </c>
      <c r="Q85" s="67"/>
      <c r="R85" s="67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s="73" customFormat="1" ht="24.75" customHeight="1" hidden="1">
      <c r="A86" s="244"/>
      <c r="B86" s="244"/>
      <c r="C86" s="244"/>
      <c r="D86" s="43" t="s">
        <v>19</v>
      </c>
      <c r="E86" s="145">
        <f t="shared" si="14"/>
        <v>0</v>
      </c>
      <c r="F86" s="146"/>
      <c r="G86" s="147"/>
      <c r="H86" s="148"/>
      <c r="I86" s="149"/>
      <c r="J86" s="158">
        <f t="shared" si="7"/>
        <v>0</v>
      </c>
      <c r="K86" s="147"/>
      <c r="L86" s="147"/>
      <c r="M86" s="150"/>
      <c r="N86" s="150"/>
      <c r="O86" s="150"/>
      <c r="P86" s="145">
        <f t="shared" si="15"/>
        <v>0</v>
      </c>
      <c r="Q86" s="67"/>
      <c r="R86" s="6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s="91" customFormat="1" ht="42.75" customHeight="1" hidden="1">
      <c r="A87" s="245"/>
      <c r="B87" s="245"/>
      <c r="C87" s="245"/>
      <c r="D87" s="41" t="s">
        <v>108</v>
      </c>
      <c r="E87" s="205">
        <f t="shared" si="14"/>
        <v>0</v>
      </c>
      <c r="F87" s="165"/>
      <c r="G87" s="166"/>
      <c r="H87" s="167"/>
      <c r="I87" s="168"/>
      <c r="J87" s="195">
        <f t="shared" si="7"/>
        <v>0</v>
      </c>
      <c r="K87" s="166"/>
      <c r="L87" s="166"/>
      <c r="M87" s="169"/>
      <c r="N87" s="169"/>
      <c r="O87" s="169"/>
      <c r="P87" s="205">
        <f t="shared" si="15"/>
        <v>0</v>
      </c>
      <c r="Q87" s="87"/>
      <c r="R87" s="87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</row>
    <row r="88" spans="1:29" s="73" customFormat="1" ht="37.5" customHeight="1" hidden="1">
      <c r="A88" s="243" t="s">
        <v>116</v>
      </c>
      <c r="B88" s="243" t="s">
        <v>117</v>
      </c>
      <c r="C88" s="243" t="s">
        <v>66</v>
      </c>
      <c r="D88" s="46" t="s">
        <v>118</v>
      </c>
      <c r="E88" s="145">
        <f t="shared" si="14"/>
        <v>0</v>
      </c>
      <c r="F88" s="146"/>
      <c r="G88" s="147"/>
      <c r="H88" s="148"/>
      <c r="I88" s="149"/>
      <c r="J88" s="158">
        <f t="shared" si="7"/>
        <v>0</v>
      </c>
      <c r="K88" s="147"/>
      <c r="L88" s="147"/>
      <c r="M88" s="150"/>
      <c r="N88" s="150"/>
      <c r="O88" s="150"/>
      <c r="P88" s="145">
        <f t="shared" si="15"/>
        <v>0</v>
      </c>
      <c r="Q88" s="67"/>
      <c r="R88" s="6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s="86" customFormat="1" ht="18" hidden="1">
      <c r="A89" s="244"/>
      <c r="B89" s="244"/>
      <c r="C89" s="244"/>
      <c r="D89" s="45" t="s">
        <v>19</v>
      </c>
      <c r="E89" s="205">
        <f t="shared" si="14"/>
        <v>0</v>
      </c>
      <c r="F89" s="165"/>
      <c r="G89" s="166"/>
      <c r="H89" s="167"/>
      <c r="I89" s="168"/>
      <c r="J89" s="195">
        <f t="shared" si="7"/>
        <v>0</v>
      </c>
      <c r="K89" s="166"/>
      <c r="L89" s="166"/>
      <c r="M89" s="169"/>
      <c r="N89" s="169"/>
      <c r="O89" s="169"/>
      <c r="P89" s="205">
        <f t="shared" si="15"/>
        <v>0</v>
      </c>
      <c r="Q89" s="87"/>
      <c r="R89" s="87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1:29" s="86" customFormat="1" ht="18" hidden="1">
      <c r="A90" s="245"/>
      <c r="B90" s="245"/>
      <c r="C90" s="245"/>
      <c r="D90" s="204" t="s">
        <v>60</v>
      </c>
      <c r="E90" s="205">
        <f t="shared" si="14"/>
        <v>0</v>
      </c>
      <c r="F90" s="165"/>
      <c r="G90" s="166"/>
      <c r="H90" s="167"/>
      <c r="I90" s="168"/>
      <c r="J90" s="195">
        <f t="shared" si="7"/>
        <v>0</v>
      </c>
      <c r="K90" s="166"/>
      <c r="L90" s="166"/>
      <c r="M90" s="169"/>
      <c r="N90" s="169"/>
      <c r="O90" s="169"/>
      <c r="P90" s="205">
        <f t="shared" si="15"/>
        <v>0</v>
      </c>
      <c r="Q90" s="87"/>
      <c r="R90" s="87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s="73" customFormat="1" ht="45" customHeight="1" hidden="1">
      <c r="A91" s="243" t="s">
        <v>67</v>
      </c>
      <c r="B91" s="243" t="s">
        <v>85</v>
      </c>
      <c r="C91" s="243" t="s">
        <v>68</v>
      </c>
      <c r="D91" s="50" t="s">
        <v>69</v>
      </c>
      <c r="E91" s="145">
        <f t="shared" si="14"/>
        <v>0</v>
      </c>
      <c r="F91" s="146"/>
      <c r="G91" s="147"/>
      <c r="H91" s="148"/>
      <c r="I91" s="149"/>
      <c r="J91" s="158">
        <f t="shared" si="7"/>
        <v>0</v>
      </c>
      <c r="K91" s="147"/>
      <c r="L91" s="147"/>
      <c r="M91" s="150"/>
      <c r="N91" s="150"/>
      <c r="O91" s="150"/>
      <c r="P91" s="145">
        <f t="shared" si="15"/>
        <v>0</v>
      </c>
      <c r="Q91" s="67"/>
      <c r="R91" s="67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s="86" customFormat="1" ht="18" hidden="1">
      <c r="A92" s="244"/>
      <c r="B92" s="244"/>
      <c r="C92" s="244"/>
      <c r="D92" s="45" t="s">
        <v>19</v>
      </c>
      <c r="E92" s="205">
        <f t="shared" si="14"/>
        <v>0</v>
      </c>
      <c r="F92" s="165"/>
      <c r="G92" s="166"/>
      <c r="H92" s="167"/>
      <c r="I92" s="168"/>
      <c r="J92" s="195">
        <f t="shared" si="7"/>
        <v>0</v>
      </c>
      <c r="K92" s="166"/>
      <c r="L92" s="166"/>
      <c r="M92" s="169"/>
      <c r="N92" s="169"/>
      <c r="O92" s="169"/>
      <c r="P92" s="205">
        <f t="shared" si="15"/>
        <v>0</v>
      </c>
      <c r="Q92" s="87"/>
      <c r="R92" s="87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s="86" customFormat="1" ht="24" customHeight="1" hidden="1">
      <c r="A93" s="244"/>
      <c r="B93" s="244"/>
      <c r="C93" s="244"/>
      <c r="D93" s="57" t="s">
        <v>129</v>
      </c>
      <c r="E93" s="209">
        <f t="shared" si="14"/>
        <v>0</v>
      </c>
      <c r="F93" s="225"/>
      <c r="G93" s="226"/>
      <c r="H93" s="227"/>
      <c r="I93" s="228"/>
      <c r="J93" s="210">
        <f t="shared" si="7"/>
        <v>0</v>
      </c>
      <c r="K93" s="226"/>
      <c r="L93" s="226"/>
      <c r="M93" s="229"/>
      <c r="N93" s="229"/>
      <c r="O93" s="229"/>
      <c r="P93" s="209">
        <f t="shared" si="15"/>
        <v>0</v>
      </c>
      <c r="Q93" s="87"/>
      <c r="R93" s="87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s="73" customFormat="1" ht="90">
      <c r="A94" s="243" t="s">
        <v>134</v>
      </c>
      <c r="B94" s="243" t="s">
        <v>135</v>
      </c>
      <c r="C94" s="243" t="s">
        <v>17</v>
      </c>
      <c r="D94" s="230" t="s">
        <v>136</v>
      </c>
      <c r="E94" s="145">
        <f t="shared" si="14"/>
        <v>0</v>
      </c>
      <c r="F94" s="146"/>
      <c r="G94" s="147"/>
      <c r="H94" s="148"/>
      <c r="I94" s="149"/>
      <c r="J94" s="145">
        <f t="shared" si="7"/>
        <v>-44044</v>
      </c>
      <c r="K94" s="147">
        <v>-44044</v>
      </c>
      <c r="L94" s="147"/>
      <c r="M94" s="150"/>
      <c r="N94" s="150"/>
      <c r="O94" s="150">
        <v>-44044</v>
      </c>
      <c r="P94" s="145">
        <f>E94+J94</f>
        <v>-44044</v>
      </c>
      <c r="Q94" s="67"/>
      <c r="R94" s="67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s="73" customFormat="1" ht="18">
      <c r="A95" s="244"/>
      <c r="B95" s="244"/>
      <c r="C95" s="244"/>
      <c r="D95" s="45" t="s">
        <v>19</v>
      </c>
      <c r="E95" s="145">
        <f t="shared" si="14"/>
        <v>0</v>
      </c>
      <c r="F95" s="146"/>
      <c r="G95" s="147"/>
      <c r="H95" s="148"/>
      <c r="I95" s="149"/>
      <c r="J95" s="158">
        <f t="shared" si="7"/>
        <v>0</v>
      </c>
      <c r="K95" s="147"/>
      <c r="L95" s="147"/>
      <c r="M95" s="150"/>
      <c r="N95" s="150"/>
      <c r="O95" s="150"/>
      <c r="P95" s="158">
        <f>E95+J95</f>
        <v>0</v>
      </c>
      <c r="Q95" s="67"/>
      <c r="R95" s="67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s="86" customFormat="1" ht="18" thickBot="1">
      <c r="A96" s="245"/>
      <c r="B96" s="245"/>
      <c r="C96" s="245"/>
      <c r="D96" s="57" t="s">
        <v>137</v>
      </c>
      <c r="E96" s="205">
        <f t="shared" si="14"/>
        <v>0</v>
      </c>
      <c r="F96" s="196"/>
      <c r="G96" s="197"/>
      <c r="H96" s="198"/>
      <c r="I96" s="199"/>
      <c r="J96" s="195">
        <f t="shared" si="7"/>
        <v>-44044</v>
      </c>
      <c r="K96" s="196"/>
      <c r="L96" s="197"/>
      <c r="M96" s="200"/>
      <c r="N96" s="200"/>
      <c r="O96" s="200">
        <v>-44044</v>
      </c>
      <c r="P96" s="195">
        <f>E96+J96</f>
        <v>-44044</v>
      </c>
      <c r="Q96" s="87"/>
      <c r="R96" s="87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s="68" customFormat="1" ht="39" customHeight="1" hidden="1" thickBot="1">
      <c r="A97" s="101" t="s">
        <v>42</v>
      </c>
      <c r="B97" s="102"/>
      <c r="C97" s="53"/>
      <c r="D97" s="206" t="s">
        <v>63</v>
      </c>
      <c r="E97" s="134">
        <f aca="true" t="shared" si="16" ref="E97:P97">E98</f>
        <v>0</v>
      </c>
      <c r="F97" s="135">
        <f t="shared" si="16"/>
        <v>0</v>
      </c>
      <c r="G97" s="135">
        <f t="shared" si="16"/>
        <v>0</v>
      </c>
      <c r="H97" s="135">
        <f t="shared" si="16"/>
        <v>0</v>
      </c>
      <c r="I97" s="135">
        <f t="shared" si="16"/>
        <v>0</v>
      </c>
      <c r="J97" s="135">
        <f t="shared" si="16"/>
        <v>0</v>
      </c>
      <c r="K97" s="135">
        <f t="shared" si="16"/>
        <v>0</v>
      </c>
      <c r="L97" s="135">
        <f t="shared" si="16"/>
        <v>0</v>
      </c>
      <c r="M97" s="135">
        <f t="shared" si="16"/>
        <v>0</v>
      </c>
      <c r="N97" s="135">
        <f t="shared" si="16"/>
        <v>0</v>
      </c>
      <c r="O97" s="135">
        <f t="shared" si="16"/>
        <v>0</v>
      </c>
      <c r="P97" s="134">
        <f t="shared" si="16"/>
        <v>0</v>
      </c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</row>
    <row r="98" spans="1:29" s="81" customFormat="1" ht="26.25" customHeight="1" hidden="1" thickBot="1">
      <c r="A98" s="103" t="s">
        <v>43</v>
      </c>
      <c r="B98" s="104"/>
      <c r="C98" s="62"/>
      <c r="D98" s="63" t="s">
        <v>63</v>
      </c>
      <c r="E98" s="140">
        <f aca="true" t="shared" si="17" ref="E98:P98">E99</f>
        <v>0</v>
      </c>
      <c r="F98" s="140">
        <f t="shared" si="17"/>
        <v>0</v>
      </c>
      <c r="G98" s="140">
        <f t="shared" si="17"/>
        <v>0</v>
      </c>
      <c r="H98" s="140">
        <f t="shared" si="17"/>
        <v>0</v>
      </c>
      <c r="I98" s="140">
        <f t="shared" si="17"/>
        <v>0</v>
      </c>
      <c r="J98" s="140">
        <f t="shared" si="17"/>
        <v>0</v>
      </c>
      <c r="K98" s="140">
        <f t="shared" si="17"/>
        <v>0</v>
      </c>
      <c r="L98" s="140">
        <f t="shared" si="17"/>
        <v>0</v>
      </c>
      <c r="M98" s="140">
        <f t="shared" si="17"/>
        <v>0</v>
      </c>
      <c r="N98" s="140">
        <f t="shared" si="17"/>
        <v>0</v>
      </c>
      <c r="O98" s="140">
        <f t="shared" si="17"/>
        <v>0</v>
      </c>
      <c r="P98" s="140">
        <f t="shared" si="17"/>
        <v>0</v>
      </c>
      <c r="Q98" s="67"/>
      <c r="R98" s="67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</row>
    <row r="99" spans="1:29" s="68" customFormat="1" ht="54" hidden="1" thickBot="1">
      <c r="A99" s="96" t="s">
        <v>174</v>
      </c>
      <c r="B99" s="64" t="s">
        <v>175</v>
      </c>
      <c r="C99" s="51" t="s">
        <v>10</v>
      </c>
      <c r="D99" s="240" t="s">
        <v>176</v>
      </c>
      <c r="E99" s="145">
        <f>F99+I99</f>
        <v>0</v>
      </c>
      <c r="F99" s="159"/>
      <c r="G99" s="160"/>
      <c r="H99" s="161"/>
      <c r="I99" s="162"/>
      <c r="J99" s="158">
        <f t="shared" si="7"/>
        <v>0</v>
      </c>
      <c r="K99" s="160"/>
      <c r="L99" s="160"/>
      <c r="M99" s="163"/>
      <c r="N99" s="163"/>
      <c r="O99" s="163"/>
      <c r="P99" s="158">
        <f>E99+J99</f>
        <v>0</v>
      </c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</row>
    <row r="100" spans="1:16" s="67" customFormat="1" ht="18" thickBot="1">
      <c r="A100" s="101"/>
      <c r="B100" s="102"/>
      <c r="C100" s="59"/>
      <c r="D100" s="60" t="s">
        <v>3</v>
      </c>
      <c r="E100" s="172">
        <f>E18+E55+E80+E97+E13</f>
        <v>0</v>
      </c>
      <c r="F100" s="172">
        <f aca="true" t="shared" si="18" ref="F100:P100">F18+F55+F80+F97+F13</f>
        <v>0</v>
      </c>
      <c r="G100" s="172">
        <f t="shared" si="18"/>
        <v>0</v>
      </c>
      <c r="H100" s="172">
        <f t="shared" si="18"/>
        <v>0</v>
      </c>
      <c r="I100" s="172">
        <f t="shared" si="18"/>
        <v>0</v>
      </c>
      <c r="J100" s="172">
        <f t="shared" si="18"/>
        <v>-44044</v>
      </c>
      <c r="K100" s="172">
        <f t="shared" si="18"/>
        <v>-44044</v>
      </c>
      <c r="L100" s="172">
        <f t="shared" si="18"/>
        <v>0</v>
      </c>
      <c r="M100" s="172">
        <f t="shared" si="18"/>
        <v>0</v>
      </c>
      <c r="N100" s="172">
        <f t="shared" si="18"/>
        <v>0</v>
      </c>
      <c r="O100" s="172">
        <f t="shared" si="18"/>
        <v>-44044</v>
      </c>
      <c r="P100" s="172">
        <f t="shared" si="18"/>
        <v>-44044</v>
      </c>
    </row>
    <row r="101" spans="3:29" s="73" customFormat="1" ht="18">
      <c r="C101" s="107"/>
      <c r="D101" s="108"/>
      <c r="E101" s="120"/>
      <c r="F101" s="120"/>
      <c r="G101" s="121"/>
      <c r="H101" s="121"/>
      <c r="I101" s="121"/>
      <c r="J101" s="121"/>
      <c r="K101" s="121"/>
      <c r="L101" s="121"/>
      <c r="M101" s="121"/>
      <c r="N101" s="121"/>
      <c r="O101" s="120"/>
      <c r="P101" s="122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3:29" s="73" customFormat="1" ht="18">
      <c r="C102" s="107"/>
      <c r="D102" s="108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3:29" s="73" customFormat="1" ht="18">
      <c r="C103" s="107"/>
      <c r="D103" s="108"/>
      <c r="E103" s="122"/>
      <c r="F103" s="122"/>
      <c r="G103" s="122"/>
      <c r="H103" s="122"/>
      <c r="I103" s="122"/>
      <c r="J103" s="123"/>
      <c r="K103" s="123"/>
      <c r="L103" s="122"/>
      <c r="M103" s="122"/>
      <c r="N103" s="122"/>
      <c r="O103" s="122"/>
      <c r="P103" s="122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3:29" s="73" customFormat="1" ht="18">
      <c r="C104" s="109"/>
      <c r="D104" s="110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3:29" s="73" customFormat="1" ht="18">
      <c r="C105" s="109"/>
      <c r="D105" s="108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3:29" s="73" customFormat="1" ht="18">
      <c r="C106" s="109"/>
      <c r="D106" s="108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3:29" s="73" customFormat="1" ht="18">
      <c r="C107" s="109"/>
      <c r="D107" s="108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3:29" s="73" customFormat="1" ht="18">
      <c r="C108" s="109"/>
      <c r="D108" s="108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3:29" s="73" customFormat="1" ht="18">
      <c r="C109" s="109"/>
      <c r="D109" s="108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3:29" s="73" customFormat="1" ht="18">
      <c r="C110" s="109"/>
      <c r="D110" s="108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3:29" s="73" customFormat="1" ht="18">
      <c r="C111" s="109"/>
      <c r="D111" s="108"/>
      <c r="E111" s="127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3:29" s="73" customFormat="1" ht="18">
      <c r="C112" s="109"/>
      <c r="D112" s="10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3:29" s="73" customFormat="1" ht="18">
      <c r="C113" s="109"/>
      <c r="D113" s="10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3:29" s="73" customFormat="1" ht="18">
      <c r="C114" s="109"/>
      <c r="D114" s="10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3:29" s="73" customFormat="1" ht="18">
      <c r="C115" s="109"/>
      <c r="D115" s="10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3:29" s="73" customFormat="1" ht="18">
      <c r="C116" s="109"/>
      <c r="D116" s="10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3:29" s="73" customFormat="1" ht="18">
      <c r="C117" s="109"/>
      <c r="D117" s="10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3:29" s="73" customFormat="1" ht="18">
      <c r="C118" s="109"/>
      <c r="D118" s="10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3:29" s="73" customFormat="1" ht="18">
      <c r="C119" s="109"/>
      <c r="D119" s="10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3:29" s="73" customFormat="1" ht="18">
      <c r="C120" s="109"/>
      <c r="D120" s="10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3:29" s="73" customFormat="1" ht="18">
      <c r="C121" s="109"/>
      <c r="D121" s="10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3:29" s="73" customFormat="1" ht="18">
      <c r="C122" s="109"/>
      <c r="D122" s="10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spans="3:29" s="73" customFormat="1" ht="18">
      <c r="C123" s="109"/>
      <c r="D123" s="10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spans="3:29" s="73" customFormat="1" ht="18">
      <c r="C124" s="109"/>
      <c r="D124" s="10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3:29" s="73" customFormat="1" ht="18">
      <c r="C125" s="109"/>
      <c r="D125" s="10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3:29" s="73" customFormat="1" ht="18">
      <c r="C126" s="109"/>
      <c r="D126" s="111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3:29" s="73" customFormat="1" ht="18">
      <c r="C127" s="109"/>
      <c r="D127" s="111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3:29" s="73" customFormat="1" ht="18">
      <c r="C128" s="109"/>
      <c r="D128" s="111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3:29" s="73" customFormat="1" ht="18">
      <c r="C129" s="109"/>
      <c r="D129" s="111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3:29" s="73" customFormat="1" ht="18">
      <c r="C130" s="109"/>
      <c r="D130" s="111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3:29" s="73" customFormat="1" ht="18">
      <c r="C131" s="109"/>
      <c r="D131" s="111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3:29" s="73" customFormat="1" ht="18">
      <c r="C132" s="109"/>
      <c r="D132" s="111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3:29" s="73" customFormat="1" ht="18">
      <c r="C133" s="112"/>
      <c r="D133" s="11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spans="3:29" s="73" customFormat="1" ht="18">
      <c r="C134" s="112"/>
      <c r="D134" s="11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3:29" s="73" customFormat="1" ht="18">
      <c r="C135" s="112"/>
      <c r="D135" s="11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3:29" s="73" customFormat="1" ht="18">
      <c r="C136" s="112"/>
      <c r="D136" s="11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3:29" s="73" customFormat="1" ht="18">
      <c r="C137" s="112"/>
      <c r="D137" s="11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3:29" s="73" customFormat="1" ht="18">
      <c r="C138" s="112"/>
      <c r="D138" s="11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3:29" s="73" customFormat="1" ht="18">
      <c r="C139" s="112"/>
      <c r="D139" s="11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3:29" s="73" customFormat="1" ht="18">
      <c r="C140" s="112"/>
      <c r="D140" s="11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3:29" s="114" customFormat="1" ht="18">
      <c r="C141" s="115"/>
      <c r="D141" s="116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3:29" s="114" customFormat="1" ht="18">
      <c r="C142" s="115"/>
      <c r="D142" s="116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3:29" s="114" customFormat="1" ht="18">
      <c r="C143" s="115"/>
      <c r="D143" s="116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3:29" s="114" customFormat="1" ht="18">
      <c r="C144" s="115"/>
      <c r="D144" s="116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3:29" s="114" customFormat="1" ht="18">
      <c r="C145" s="115"/>
      <c r="D145" s="116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3:29" s="114" customFormat="1" ht="18">
      <c r="C146" s="115"/>
      <c r="D146" s="116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3:29" s="114" customFormat="1" ht="18">
      <c r="C147" s="115"/>
      <c r="D147" s="116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3:29" s="114" customFormat="1" ht="18">
      <c r="C148" s="115"/>
      <c r="D148" s="116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3:29" s="114" customFormat="1" ht="18">
      <c r="C149" s="115"/>
      <c r="D149" s="116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3:29" s="114" customFormat="1" ht="18">
      <c r="C150" s="115"/>
      <c r="D150" s="116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3:29" s="114" customFormat="1" ht="18">
      <c r="C151" s="115"/>
      <c r="D151" s="116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3:29" s="114" customFormat="1" ht="18">
      <c r="C152" s="115"/>
      <c r="D152" s="116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3:29" s="114" customFormat="1" ht="18">
      <c r="C153" s="115"/>
      <c r="D153" s="116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3:29" s="114" customFormat="1" ht="18">
      <c r="C154" s="115"/>
      <c r="D154" s="116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3:29" s="114" customFormat="1" ht="18">
      <c r="C155" s="115"/>
      <c r="D155" s="116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3:29" s="114" customFormat="1" ht="18">
      <c r="C156" s="115"/>
      <c r="D156" s="116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3:29" s="114" customFormat="1" ht="18">
      <c r="C157" s="115"/>
      <c r="D157" s="116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3:29" s="114" customFormat="1" ht="18">
      <c r="C158" s="115"/>
      <c r="D158" s="116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3:29" s="114" customFormat="1" ht="18">
      <c r="C159" s="115"/>
      <c r="D159" s="116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3:29" s="114" customFormat="1" ht="18">
      <c r="C160" s="115"/>
      <c r="D160" s="116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3:29" s="114" customFormat="1" ht="18">
      <c r="C161" s="115"/>
      <c r="D161" s="116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3:29" s="114" customFormat="1" ht="18">
      <c r="C162" s="115"/>
      <c r="D162" s="116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3:29" s="114" customFormat="1" ht="18">
      <c r="C163" s="115"/>
      <c r="D163" s="116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3:29" s="114" customFormat="1" ht="18">
      <c r="C164" s="115"/>
      <c r="D164" s="116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3:29" s="114" customFormat="1" ht="18">
      <c r="C165" s="115"/>
      <c r="D165" s="116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3:29" s="114" customFormat="1" ht="18">
      <c r="C166" s="115"/>
      <c r="D166" s="116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3:29" s="114" customFormat="1" ht="18">
      <c r="C167" s="115"/>
      <c r="D167" s="116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3:29" s="114" customFormat="1" ht="18">
      <c r="C168" s="115"/>
      <c r="D168" s="116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3:29" s="114" customFormat="1" ht="18">
      <c r="C169" s="115"/>
      <c r="D169" s="116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3:29" s="114" customFormat="1" ht="18">
      <c r="C170" s="115"/>
      <c r="D170" s="116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3:29" s="114" customFormat="1" ht="18">
      <c r="C171" s="115"/>
      <c r="D171" s="116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3:29" s="114" customFormat="1" ht="18">
      <c r="C172" s="115"/>
      <c r="D172" s="116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3:29" s="114" customFormat="1" ht="18">
      <c r="C173" s="115"/>
      <c r="D173" s="116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3:29" s="114" customFormat="1" ht="18">
      <c r="C174" s="115"/>
      <c r="D174" s="116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3:29" s="114" customFormat="1" ht="18">
      <c r="C175" s="115"/>
      <c r="D175" s="116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3:29" s="114" customFormat="1" ht="18">
      <c r="C176" s="115"/>
      <c r="D176" s="116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3:29" s="114" customFormat="1" ht="18">
      <c r="C177" s="115"/>
      <c r="D177" s="116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3:29" s="114" customFormat="1" ht="18">
      <c r="C178" s="115"/>
      <c r="D178" s="116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3:29" s="114" customFormat="1" ht="18">
      <c r="C179" s="115"/>
      <c r="D179" s="116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3:29" s="114" customFormat="1" ht="18">
      <c r="C180" s="115"/>
      <c r="D180" s="116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3:29" s="114" customFormat="1" ht="18">
      <c r="C181" s="115"/>
      <c r="D181" s="116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3:29" s="114" customFormat="1" ht="18">
      <c r="C182" s="115"/>
      <c r="D182" s="116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3:29" s="114" customFormat="1" ht="18">
      <c r="C183" s="115"/>
      <c r="D183" s="116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3:29" s="73" customFormat="1" ht="18">
      <c r="C184" s="112"/>
      <c r="D184" s="11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spans="3:29" s="73" customFormat="1" ht="18">
      <c r="C185" s="112"/>
      <c r="D185" s="11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</row>
    <row r="186" spans="3:29" s="73" customFormat="1" ht="18">
      <c r="C186" s="112"/>
      <c r="D186" s="11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</row>
    <row r="187" spans="3:29" s="73" customFormat="1" ht="18">
      <c r="C187" s="112"/>
      <c r="D187" s="11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</row>
    <row r="188" spans="3:29" s="73" customFormat="1" ht="18">
      <c r="C188" s="112"/>
      <c r="D188" s="11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spans="3:29" s="73" customFormat="1" ht="18">
      <c r="C189" s="112"/>
      <c r="D189" s="11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spans="3:29" s="73" customFormat="1" ht="18">
      <c r="C190" s="112"/>
      <c r="D190" s="11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spans="3:29" s="73" customFormat="1" ht="18">
      <c r="C191" s="112"/>
      <c r="D191" s="11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</row>
    <row r="192" spans="3:29" s="73" customFormat="1" ht="18">
      <c r="C192" s="112"/>
      <c r="D192" s="11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</row>
    <row r="193" spans="3:29" s="73" customFormat="1" ht="18">
      <c r="C193" s="112"/>
      <c r="D193" s="11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</row>
    <row r="194" spans="3:29" s="73" customFormat="1" ht="18">
      <c r="C194" s="112"/>
      <c r="D194" s="11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spans="5:16" s="73" customFormat="1" ht="18"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</row>
    <row r="196" spans="5:16" s="73" customFormat="1" ht="18"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</row>
    <row r="197" spans="5:16" s="73" customFormat="1" ht="18"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</row>
    <row r="198" spans="5:16" s="73" customFormat="1" ht="18"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</row>
    <row r="199" spans="5:16" s="73" customFormat="1" ht="18"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</row>
    <row r="200" spans="5:16" s="73" customFormat="1" ht="18"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</row>
    <row r="201" spans="5:16" s="73" customFormat="1" ht="18"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</row>
    <row r="202" spans="5:16" s="73" customFormat="1" ht="18"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</row>
    <row r="203" spans="5:16" s="73" customFormat="1" ht="18"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</row>
    <row r="204" spans="5:16" s="73" customFormat="1" ht="18"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</row>
    <row r="205" spans="5:16" s="73" customFormat="1" ht="18"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</row>
    <row r="206" spans="5:16" s="73" customFormat="1" ht="18"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</row>
    <row r="207" spans="5:16" s="73" customFormat="1" ht="18"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</row>
    <row r="208" spans="5:16" s="73" customFormat="1" ht="18"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</row>
    <row r="209" spans="5:16" s="73" customFormat="1" ht="18"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</row>
    <row r="210" spans="5:16" s="73" customFormat="1" ht="18"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</row>
    <row r="211" spans="5:16" s="73" customFormat="1" ht="18"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</row>
    <row r="212" spans="5:16" s="73" customFormat="1" ht="18"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</row>
    <row r="213" spans="5:16" s="73" customFormat="1" ht="18"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</row>
    <row r="214" spans="5:16" s="73" customFormat="1" ht="18"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</row>
    <row r="215" spans="5:16" s="73" customFormat="1" ht="18"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</row>
    <row r="216" spans="5:16" s="73" customFormat="1" ht="18"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</row>
    <row r="217" spans="5:16" s="73" customFormat="1" ht="18"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</row>
    <row r="218" spans="5:16" s="73" customFormat="1" ht="18"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pans="5:16" s="73" customFormat="1" ht="18"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</row>
    <row r="220" spans="5:16" s="73" customFormat="1" ht="18"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</row>
    <row r="221" spans="5:16" s="73" customFormat="1" ht="18"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</row>
  </sheetData>
  <sheetProtection/>
  <mergeCells count="68">
    <mergeCell ref="F9:F11"/>
    <mergeCell ref="E9:E11"/>
    <mergeCell ref="K9:K11"/>
    <mergeCell ref="J9:J11"/>
    <mergeCell ref="A5:B5"/>
    <mergeCell ref="E8:I8"/>
    <mergeCell ref="B28:B32"/>
    <mergeCell ref="A28:A32"/>
    <mergeCell ref="C21:C27"/>
    <mergeCell ref="B21:B27"/>
    <mergeCell ref="A21:A27"/>
    <mergeCell ref="C28:C32"/>
    <mergeCell ref="G10:G11"/>
    <mergeCell ref="A8:A11"/>
    <mergeCell ref="N1:P1"/>
    <mergeCell ref="H10:H11"/>
    <mergeCell ref="N10:N11"/>
    <mergeCell ref="I9:I11"/>
    <mergeCell ref="M10:M11"/>
    <mergeCell ref="O9:O11"/>
    <mergeCell ref="M9:N9"/>
    <mergeCell ref="L9:L11"/>
    <mergeCell ref="A37:A39"/>
    <mergeCell ref="B8:B11"/>
    <mergeCell ref="B33:B36"/>
    <mergeCell ref="C33:C36"/>
    <mergeCell ref="C8:C11"/>
    <mergeCell ref="A33:A36"/>
    <mergeCell ref="C45:C47"/>
    <mergeCell ref="C40:C43"/>
    <mergeCell ref="A45:A47"/>
    <mergeCell ref="N2:P2"/>
    <mergeCell ref="G9:H9"/>
    <mergeCell ref="J8:O8"/>
    <mergeCell ref="P8:P11"/>
    <mergeCell ref="D3:O3"/>
    <mergeCell ref="D8:D11"/>
    <mergeCell ref="A6:B6"/>
    <mergeCell ref="A94:A96"/>
    <mergeCell ref="B94:B96"/>
    <mergeCell ref="C94:C96"/>
    <mergeCell ref="B49:B51"/>
    <mergeCell ref="B77:B79"/>
    <mergeCell ref="C77:C79"/>
    <mergeCell ref="A60:A65"/>
    <mergeCell ref="C85:C87"/>
    <mergeCell ref="C91:C93"/>
    <mergeCell ref="C49:C51"/>
    <mergeCell ref="A91:A93"/>
    <mergeCell ref="B91:B93"/>
    <mergeCell ref="B60:B65"/>
    <mergeCell ref="C60:C65"/>
    <mergeCell ref="A82:A84"/>
    <mergeCell ref="B82:B84"/>
    <mergeCell ref="A77:A79"/>
    <mergeCell ref="B88:B90"/>
    <mergeCell ref="C88:C90"/>
    <mergeCell ref="C82:C84"/>
    <mergeCell ref="A88:A90"/>
    <mergeCell ref="B85:B87"/>
    <mergeCell ref="D4:O4"/>
    <mergeCell ref="A85:A87"/>
    <mergeCell ref="B45:B47"/>
    <mergeCell ref="A40:A43"/>
    <mergeCell ref="B40:B43"/>
    <mergeCell ref="B37:B39"/>
    <mergeCell ref="C37:C39"/>
    <mergeCell ref="A49:A51"/>
  </mergeCells>
  <printOptions horizontalCentered="1"/>
  <pageMargins left="0.15748031496062992" right="0.15748031496062992" top="0.7086614173228347" bottom="0.35433070866141736" header="0.4330708661417323" footer="0.11811023622047245"/>
  <pageSetup fitToHeight="20" horizontalDpi="600" verticalDpi="600" orientation="landscape" paperSize="9" scale="40" r:id="rId1"/>
  <headerFooter alignWithMargins="0">
    <oddHeader>&amp;C&amp;"Times New Roman,полужирный"&amp;12&amp;P&amp;R
&amp;"Times New Roman,полужирный"&amp;12Продовження додатка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48"/>
  <sheetViews>
    <sheetView zoomScalePageLayoutView="0" workbookViewId="0" topLeftCell="A1">
      <pane xSplit="1" ySplit="4" topLeftCell="K1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24" sqref="C124"/>
    </sheetView>
  </sheetViews>
  <sheetFormatPr defaultColWidth="9.00390625" defaultRowHeight="12.75"/>
  <cols>
    <col min="1" max="1" width="22.50390625" style="182" customWidth="1"/>
    <col min="2" max="2" width="10.875" style="0" customWidth="1"/>
    <col min="3" max="3" width="10.375" style="0" customWidth="1"/>
    <col min="5" max="5" width="14.50390625" style="0" customWidth="1"/>
    <col min="6" max="6" width="11.50390625" style="0" customWidth="1"/>
    <col min="11" max="12" width="9.00390625" style="0" bestFit="1" customWidth="1"/>
    <col min="13" max="13" width="10.00390625" style="0" customWidth="1"/>
    <col min="14" max="14" width="9.00390625" style="0" bestFit="1" customWidth="1"/>
    <col min="15" max="15" width="14.00390625" style="0" customWidth="1"/>
    <col min="16" max="19" width="9.00390625" style="0" bestFit="1" customWidth="1"/>
    <col min="20" max="21" width="0" style="0" hidden="1" customWidth="1"/>
    <col min="22" max="22" width="14.875" style="0" customWidth="1"/>
    <col min="23" max="23" width="9.00390625" style="0" bestFit="1" customWidth="1"/>
  </cols>
  <sheetData>
    <row r="3" spans="1:22" s="176" customFormat="1" ht="24" customHeight="1">
      <c r="A3" s="175" t="s">
        <v>96</v>
      </c>
      <c r="B3" s="175">
        <v>2111</v>
      </c>
      <c r="C3" s="175">
        <v>2120</v>
      </c>
      <c r="D3" s="175">
        <v>2210</v>
      </c>
      <c r="E3" s="175">
        <v>2220</v>
      </c>
      <c r="F3" s="175">
        <v>2230</v>
      </c>
      <c r="G3" s="175">
        <v>2240</v>
      </c>
      <c r="H3" s="175">
        <v>2250</v>
      </c>
      <c r="I3" s="175">
        <v>2272</v>
      </c>
      <c r="J3" s="175">
        <v>2273</v>
      </c>
      <c r="K3" s="175">
        <v>2275</v>
      </c>
      <c r="L3" s="175">
        <v>2282</v>
      </c>
      <c r="M3" s="175">
        <v>2620</v>
      </c>
      <c r="N3" s="175">
        <v>2800</v>
      </c>
      <c r="O3" s="175">
        <v>2274</v>
      </c>
      <c r="P3" s="175">
        <v>3110</v>
      </c>
      <c r="Q3" s="175">
        <v>2730</v>
      </c>
      <c r="R3" s="175">
        <v>2610</v>
      </c>
      <c r="S3" s="175">
        <v>3000</v>
      </c>
      <c r="T3" s="175"/>
      <c r="U3" s="175"/>
      <c r="V3" s="175"/>
    </row>
    <row r="4" spans="1:22" s="177" customFormat="1" ht="12.75" hidden="1">
      <c r="A4" s="310" t="s">
        <v>97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</row>
    <row r="5" spans="1:22" ht="12.75" hidden="1">
      <c r="A5" s="178">
        <v>180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>
        <f aca="true" t="shared" si="0" ref="V5:V16">SUM(B5:U5)</f>
        <v>0</v>
      </c>
    </row>
    <row r="6" spans="1:22" ht="12.75" hidden="1">
      <c r="A6" s="178">
        <v>1020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>
        <f t="shared" si="0"/>
        <v>0</v>
      </c>
    </row>
    <row r="7" spans="1:22" ht="12.75" hidden="1">
      <c r="A7" s="178">
        <v>1161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>
        <f t="shared" si="0"/>
        <v>0</v>
      </c>
    </row>
    <row r="8" spans="1:22" ht="12.75" hidden="1">
      <c r="A8" s="178">
        <v>2010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>
        <f t="shared" si="0"/>
        <v>0</v>
      </c>
    </row>
    <row r="9" spans="1:22" ht="12.75" hidden="1">
      <c r="A9" s="178">
        <v>2111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>
        <f t="shared" si="0"/>
        <v>0</v>
      </c>
    </row>
    <row r="10" spans="1:22" ht="12.75" hidden="1">
      <c r="A10" s="178">
        <v>2144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>
        <f t="shared" si="0"/>
        <v>0</v>
      </c>
    </row>
    <row r="11" spans="1:22" ht="12.75" hidden="1">
      <c r="A11" s="178">
        <v>3104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>
        <f t="shared" si="0"/>
        <v>0</v>
      </c>
    </row>
    <row r="12" spans="1:22" ht="12.75" hidden="1">
      <c r="A12" s="178">
        <v>3121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>
        <f t="shared" si="0"/>
        <v>0</v>
      </c>
    </row>
    <row r="13" spans="1:22" ht="12.75" hidden="1">
      <c r="A13" s="178">
        <v>3160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>
        <f t="shared" si="0"/>
        <v>0</v>
      </c>
    </row>
    <row r="14" spans="1:22" ht="12.75" hidden="1">
      <c r="A14" s="178">
        <v>3242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>
        <f t="shared" si="0"/>
        <v>0</v>
      </c>
    </row>
    <row r="15" spans="1:22" ht="12.75" hidden="1">
      <c r="A15" s="178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>
        <f t="shared" si="0"/>
        <v>0</v>
      </c>
    </row>
    <row r="16" spans="1:22" ht="12.75" hidden="1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>
        <f t="shared" si="0"/>
        <v>0</v>
      </c>
    </row>
    <row r="17" spans="1:22" s="177" customFormat="1" ht="12.75" hidden="1">
      <c r="A17" s="180" t="s">
        <v>98</v>
      </c>
      <c r="B17" s="181">
        <f aca="true" t="shared" si="1" ref="B17:H17">SUM(B5:B16)</f>
        <v>0</v>
      </c>
      <c r="C17" s="181">
        <f t="shared" si="1"/>
        <v>0</v>
      </c>
      <c r="D17" s="181">
        <f t="shared" si="1"/>
        <v>0</v>
      </c>
      <c r="E17" s="181">
        <f t="shared" si="1"/>
        <v>0</v>
      </c>
      <c r="F17" s="181">
        <f t="shared" si="1"/>
        <v>0</v>
      </c>
      <c r="G17" s="181">
        <f t="shared" si="1"/>
        <v>0</v>
      </c>
      <c r="H17" s="181">
        <f t="shared" si="1"/>
        <v>0</v>
      </c>
      <c r="I17" s="181"/>
      <c r="J17" s="181">
        <f aca="true" t="shared" si="2" ref="J17:V17">SUM(J5:J16)</f>
        <v>0</v>
      </c>
      <c r="K17" s="181">
        <f t="shared" si="2"/>
        <v>0</v>
      </c>
      <c r="L17" s="181">
        <f t="shared" si="2"/>
        <v>0</v>
      </c>
      <c r="M17" s="181">
        <f t="shared" si="2"/>
        <v>0</v>
      </c>
      <c r="N17" s="181">
        <f t="shared" si="2"/>
        <v>0</v>
      </c>
      <c r="O17" s="181">
        <f t="shared" si="2"/>
        <v>0</v>
      </c>
      <c r="P17" s="181">
        <f t="shared" si="2"/>
        <v>0</v>
      </c>
      <c r="Q17" s="181">
        <f t="shared" si="2"/>
        <v>0</v>
      </c>
      <c r="R17" s="181">
        <f t="shared" si="2"/>
        <v>0</v>
      </c>
      <c r="S17" s="181">
        <f t="shared" si="2"/>
        <v>0</v>
      </c>
      <c r="T17" s="181">
        <f t="shared" si="2"/>
        <v>0</v>
      </c>
      <c r="U17" s="181">
        <f t="shared" si="2"/>
        <v>0</v>
      </c>
      <c r="V17" s="181">
        <f t="shared" si="2"/>
        <v>0</v>
      </c>
    </row>
    <row r="18" spans="1:22" ht="12.75" hidden="1">
      <c r="A18" s="178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</row>
    <row r="19" spans="1:22" ht="12.75" hidden="1">
      <c r="A19" s="310" t="s">
        <v>101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2"/>
    </row>
    <row r="20" spans="1:22" ht="12.75" hidden="1">
      <c r="A20" s="178">
        <v>1020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>
        <f>SUM(B20:U20)</f>
        <v>0</v>
      </c>
    </row>
    <row r="21" spans="1:22" ht="12.75" hidden="1">
      <c r="A21" s="178">
        <v>2010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>
        <f>SUM(B21:U21)</f>
        <v>0</v>
      </c>
    </row>
    <row r="22" spans="1:22" ht="12.75" hidden="1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>
        <f>SUM(B22:U22)</f>
        <v>0</v>
      </c>
    </row>
    <row r="23" spans="1:22" ht="12.75" hidden="1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>
        <f>SUM(B23:U23)</f>
        <v>0</v>
      </c>
    </row>
    <row r="24" spans="1:22" ht="12.75" hidden="1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>
        <f>SUM(B24:U24)</f>
        <v>0</v>
      </c>
    </row>
    <row r="25" spans="1:22" s="177" customFormat="1" ht="12.75" hidden="1">
      <c r="A25" s="180" t="s">
        <v>98</v>
      </c>
      <c r="B25" s="181">
        <f>SUM(B20:B24)</f>
        <v>0</v>
      </c>
      <c r="C25" s="181">
        <f aca="true" t="shared" si="3" ref="C25:U25">SUM(C20:C24)</f>
        <v>0</v>
      </c>
      <c r="D25" s="181">
        <f t="shared" si="3"/>
        <v>0</v>
      </c>
      <c r="E25" s="181">
        <f t="shared" si="3"/>
        <v>0</v>
      </c>
      <c r="F25" s="181">
        <f t="shared" si="3"/>
        <v>0</v>
      </c>
      <c r="G25" s="181">
        <f t="shared" si="3"/>
        <v>0</v>
      </c>
      <c r="H25" s="181">
        <f t="shared" si="3"/>
        <v>0</v>
      </c>
      <c r="I25" s="181"/>
      <c r="J25" s="181">
        <f t="shared" si="3"/>
        <v>0</v>
      </c>
      <c r="K25" s="181"/>
      <c r="L25" s="181"/>
      <c r="M25" s="181"/>
      <c r="N25" s="181">
        <f t="shared" si="3"/>
        <v>0</v>
      </c>
      <c r="O25" s="181">
        <f t="shared" si="3"/>
        <v>0</v>
      </c>
      <c r="P25" s="181">
        <f t="shared" si="3"/>
        <v>0</v>
      </c>
      <c r="Q25" s="181">
        <f t="shared" si="3"/>
        <v>0</v>
      </c>
      <c r="R25" s="181"/>
      <c r="S25" s="181">
        <f t="shared" si="3"/>
        <v>0</v>
      </c>
      <c r="T25" s="181">
        <f t="shared" si="3"/>
        <v>0</v>
      </c>
      <c r="U25" s="181">
        <f t="shared" si="3"/>
        <v>0</v>
      </c>
      <c r="V25" s="181">
        <f>SUM(V20:V24)</f>
        <v>0</v>
      </c>
    </row>
    <row r="26" spans="1:22" ht="12.75" hidden="1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>
        <f>SUM(B26:U26)</f>
        <v>0</v>
      </c>
    </row>
    <row r="27" spans="1:22" ht="12.75" hidden="1">
      <c r="A27" s="310" t="s">
        <v>100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2"/>
    </row>
    <row r="28" spans="1:22" ht="12.75" hidden="1">
      <c r="A28" s="178">
        <v>150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>
        <f aca="true" t="shared" si="4" ref="V28:V40">SUM(B28:U28)</f>
        <v>0</v>
      </c>
    </row>
    <row r="29" spans="1:22" ht="12.75" hidden="1">
      <c r="A29" s="178">
        <v>1020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3"/>
      <c r="Q29" s="179"/>
      <c r="R29" s="179"/>
      <c r="S29" s="179"/>
      <c r="T29" s="179"/>
      <c r="U29" s="179"/>
      <c r="V29" s="179">
        <f t="shared" si="4"/>
        <v>0</v>
      </c>
    </row>
    <row r="30" spans="1:22" ht="12.75" hidden="1">
      <c r="A30" s="178">
        <v>180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>
        <f t="shared" si="4"/>
        <v>0</v>
      </c>
    </row>
    <row r="31" spans="1:22" ht="12.75" hidden="1">
      <c r="A31" s="178">
        <v>2010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>
        <f t="shared" si="4"/>
        <v>0</v>
      </c>
    </row>
    <row r="32" spans="1:22" ht="12.75" hidden="1">
      <c r="A32" s="178">
        <v>3192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>
        <f t="shared" si="4"/>
        <v>0</v>
      </c>
    </row>
    <row r="33" spans="1:22" ht="12.75" hidden="1">
      <c r="A33" s="178">
        <v>5041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>
        <f t="shared" si="4"/>
        <v>0</v>
      </c>
    </row>
    <row r="34" spans="1:22" ht="12.75" hidden="1">
      <c r="A34" s="178">
        <v>7693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>
        <f t="shared" si="4"/>
        <v>0</v>
      </c>
    </row>
    <row r="35" spans="1:22" ht="12.75" hidden="1">
      <c r="A35" s="184">
        <v>1162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>
        <f t="shared" si="4"/>
        <v>0</v>
      </c>
    </row>
    <row r="36" spans="1:22" ht="12.75" hidden="1">
      <c r="A36" s="178">
        <v>9800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>
        <f t="shared" si="4"/>
        <v>0</v>
      </c>
    </row>
    <row r="37" spans="1:22" ht="12.75" hidden="1">
      <c r="A37" s="178">
        <v>7680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>
        <f t="shared" si="4"/>
        <v>0</v>
      </c>
    </row>
    <row r="38" spans="1:22" ht="12.75" hidden="1">
      <c r="A38" s="178">
        <v>1170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>
        <f t="shared" si="4"/>
        <v>0</v>
      </c>
    </row>
    <row r="39" spans="1:22" ht="12.75" hidden="1">
      <c r="A39" s="178">
        <v>9150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>
        <f t="shared" si="4"/>
        <v>0</v>
      </c>
    </row>
    <row r="40" spans="1:22" ht="12.75" hidden="1">
      <c r="A40" s="178">
        <v>2111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>
        <f t="shared" si="4"/>
        <v>0</v>
      </c>
    </row>
    <row r="41" spans="1:22" s="177" customFormat="1" ht="12.75" hidden="1">
      <c r="A41" s="180" t="s">
        <v>98</v>
      </c>
      <c r="B41" s="181">
        <f>SUM(B28:B40)</f>
        <v>0</v>
      </c>
      <c r="C41" s="181">
        <f aca="true" t="shared" si="5" ref="C41:U41">SUM(C28:C40)</f>
        <v>0</v>
      </c>
      <c r="D41" s="181">
        <f t="shared" si="5"/>
        <v>0</v>
      </c>
      <c r="E41" s="181">
        <f t="shared" si="5"/>
        <v>0</v>
      </c>
      <c r="F41" s="181">
        <f t="shared" si="5"/>
        <v>0</v>
      </c>
      <c r="G41" s="181">
        <f t="shared" si="5"/>
        <v>0</v>
      </c>
      <c r="H41" s="181">
        <f t="shared" si="5"/>
        <v>0</v>
      </c>
      <c r="I41" s="181"/>
      <c r="J41" s="181">
        <f t="shared" si="5"/>
        <v>0</v>
      </c>
      <c r="K41" s="181">
        <f t="shared" si="5"/>
        <v>0</v>
      </c>
      <c r="L41" s="181">
        <f t="shared" si="5"/>
        <v>0</v>
      </c>
      <c r="M41" s="181">
        <f t="shared" si="5"/>
        <v>0</v>
      </c>
      <c r="N41" s="181">
        <f t="shared" si="5"/>
        <v>0</v>
      </c>
      <c r="O41" s="181">
        <f t="shared" si="5"/>
        <v>0</v>
      </c>
      <c r="P41" s="181">
        <f t="shared" si="5"/>
        <v>0</v>
      </c>
      <c r="Q41" s="181">
        <f t="shared" si="5"/>
        <v>0</v>
      </c>
      <c r="R41" s="181"/>
      <c r="S41" s="181">
        <f t="shared" si="5"/>
        <v>0</v>
      </c>
      <c r="T41" s="181">
        <f t="shared" si="5"/>
        <v>0</v>
      </c>
      <c r="U41" s="181">
        <f t="shared" si="5"/>
        <v>0</v>
      </c>
      <c r="V41" s="181">
        <f>SUM(V28:V40)</f>
        <v>0</v>
      </c>
    </row>
    <row r="42" spans="1:22" ht="12.75" hidden="1">
      <c r="A42" s="178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</row>
    <row r="43" spans="1:22" ht="12.75" hidden="1">
      <c r="A43" s="310" t="s">
        <v>99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2"/>
    </row>
    <row r="44" spans="1:22" ht="12.75" hidden="1">
      <c r="A44" s="178">
        <v>1100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>
        <f aca="true" t="shared" si="6" ref="V44:V52">SUM(B44:U44)</f>
        <v>0</v>
      </c>
    </row>
    <row r="45" spans="1:22" ht="12.75" hidden="1">
      <c r="A45" s="178">
        <v>4030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>
        <f t="shared" si="6"/>
        <v>0</v>
      </c>
    </row>
    <row r="46" spans="1:22" ht="12.75" hidden="1">
      <c r="A46" s="178">
        <v>4040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>
        <f t="shared" si="6"/>
        <v>0</v>
      </c>
    </row>
    <row r="47" spans="1:22" ht="12.75" hidden="1">
      <c r="A47" s="178">
        <v>4060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>
        <f t="shared" si="6"/>
        <v>0</v>
      </c>
    </row>
    <row r="48" spans="1:22" ht="12.75" hidden="1">
      <c r="A48" s="178">
        <v>1161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>
        <f t="shared" si="6"/>
        <v>0</v>
      </c>
    </row>
    <row r="49" spans="1:22" ht="12.75" hidden="1">
      <c r="A49" s="178">
        <v>1170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>
        <f t="shared" si="6"/>
        <v>0</v>
      </c>
    </row>
    <row r="50" spans="1:22" ht="12.75" hidden="1">
      <c r="A50" s="178">
        <v>2010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>
        <f t="shared" si="6"/>
        <v>0</v>
      </c>
    </row>
    <row r="51" spans="1:22" ht="12.75" hidden="1">
      <c r="A51" s="178">
        <v>2144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>
        <f t="shared" si="6"/>
        <v>0</v>
      </c>
    </row>
    <row r="52" spans="1:22" ht="12.75" hidden="1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>
        <f t="shared" si="6"/>
        <v>0</v>
      </c>
    </row>
    <row r="53" spans="1:22" s="177" customFormat="1" ht="12.75" hidden="1">
      <c r="A53" s="180" t="s">
        <v>98</v>
      </c>
      <c r="B53" s="181">
        <f>SUM(B44:B52)</f>
        <v>0</v>
      </c>
      <c r="C53" s="181">
        <f>SUM(C44:C52)</f>
        <v>0</v>
      </c>
      <c r="D53" s="181">
        <f aca="true" t="shared" si="7" ref="D53:U53">SUM(D44:D52)</f>
        <v>0</v>
      </c>
      <c r="E53" s="181">
        <f t="shared" si="7"/>
        <v>0</v>
      </c>
      <c r="F53" s="181">
        <f t="shared" si="7"/>
        <v>0</v>
      </c>
      <c r="G53" s="181">
        <f t="shared" si="7"/>
        <v>0</v>
      </c>
      <c r="H53" s="181">
        <f t="shared" si="7"/>
        <v>0</v>
      </c>
      <c r="I53" s="181">
        <f>SUM(I44:I52)</f>
        <v>0</v>
      </c>
      <c r="J53" s="181">
        <f t="shared" si="7"/>
        <v>0</v>
      </c>
      <c r="K53" s="181">
        <f t="shared" si="7"/>
        <v>0</v>
      </c>
      <c r="L53" s="181">
        <f t="shared" si="7"/>
        <v>0</v>
      </c>
      <c r="M53" s="181">
        <f t="shared" si="7"/>
        <v>0</v>
      </c>
      <c r="N53" s="181">
        <f t="shared" si="7"/>
        <v>0</v>
      </c>
      <c r="O53" s="181">
        <f t="shared" si="7"/>
        <v>0</v>
      </c>
      <c r="P53" s="181">
        <f t="shared" si="7"/>
        <v>0</v>
      </c>
      <c r="Q53" s="181">
        <f t="shared" si="7"/>
        <v>0</v>
      </c>
      <c r="R53" s="181"/>
      <c r="S53" s="181">
        <f t="shared" si="7"/>
        <v>0</v>
      </c>
      <c r="T53" s="181">
        <f t="shared" si="7"/>
        <v>0</v>
      </c>
      <c r="U53" s="181">
        <f t="shared" si="7"/>
        <v>0</v>
      </c>
      <c r="V53" s="181">
        <f>SUM(V44:V52)</f>
        <v>0</v>
      </c>
    </row>
    <row r="54" spans="1:22" s="177" customFormat="1" ht="12.75" hidden="1">
      <c r="A54" s="18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</row>
    <row r="55" spans="1:22" s="177" customFormat="1" ht="12.75" hidden="1">
      <c r="A55" s="310" t="s">
        <v>102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2"/>
    </row>
    <row r="56" spans="1:22" ht="12.75" hidden="1">
      <c r="A56" s="178">
        <v>180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>
        <f aca="true" t="shared" si="8" ref="V56:V62">SUM(B56:U56)</f>
        <v>0</v>
      </c>
    </row>
    <row r="57" spans="1:22" ht="12.75" hidden="1">
      <c r="A57" s="178">
        <v>1020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>
        <f t="shared" si="8"/>
        <v>0</v>
      </c>
    </row>
    <row r="58" spans="1:22" ht="12.75" hidden="1">
      <c r="A58" s="178">
        <v>2010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>
        <f t="shared" si="8"/>
        <v>0</v>
      </c>
    </row>
    <row r="59" spans="1:22" ht="12.75" hidden="1">
      <c r="A59" s="178">
        <v>2144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>
        <f t="shared" si="8"/>
        <v>0</v>
      </c>
    </row>
    <row r="60" spans="1:22" ht="12.75" hidden="1">
      <c r="A60" s="178">
        <v>3032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>
        <f t="shared" si="8"/>
        <v>0</v>
      </c>
    </row>
    <row r="61" spans="1:22" ht="12.75" hidden="1">
      <c r="A61" s="178">
        <v>3033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>
        <f t="shared" si="8"/>
        <v>0</v>
      </c>
    </row>
    <row r="62" spans="1:22" ht="12.75" hidden="1">
      <c r="A62" s="178">
        <v>3121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>
        <f t="shared" si="8"/>
        <v>0</v>
      </c>
    </row>
    <row r="63" spans="1:22" s="177" customFormat="1" ht="12.75" hidden="1">
      <c r="A63" s="180" t="s">
        <v>98</v>
      </c>
      <c r="B63" s="181">
        <f aca="true" t="shared" si="9" ref="B63:H63">SUM(B56:B62)</f>
        <v>0</v>
      </c>
      <c r="C63" s="181">
        <f t="shared" si="9"/>
        <v>0</v>
      </c>
      <c r="D63" s="181">
        <f t="shared" si="9"/>
        <v>0</v>
      </c>
      <c r="E63" s="181">
        <f t="shared" si="9"/>
        <v>0</v>
      </c>
      <c r="F63" s="181">
        <f t="shared" si="9"/>
        <v>0</v>
      </c>
      <c r="G63" s="181">
        <f t="shared" si="9"/>
        <v>0</v>
      </c>
      <c r="H63" s="181">
        <f t="shared" si="9"/>
        <v>0</v>
      </c>
      <c r="I63" s="181"/>
      <c r="J63" s="181">
        <f>SUM(J56:J62)</f>
        <v>0</v>
      </c>
      <c r="K63" s="181">
        <f>SUM(K56:K62)</f>
        <v>0</v>
      </c>
      <c r="L63" s="181"/>
      <c r="M63" s="181"/>
      <c r="N63" s="181">
        <f>SUM(N56:N62)</f>
        <v>0</v>
      </c>
      <c r="O63" s="181">
        <f>SUM(O56:O62)</f>
        <v>0</v>
      </c>
      <c r="P63" s="181">
        <f>SUM(P56:P62)</f>
        <v>0</v>
      </c>
      <c r="Q63" s="181">
        <f>SUM(Q56:Q62)</f>
        <v>0</v>
      </c>
      <c r="R63" s="181"/>
      <c r="S63" s="181">
        <f>SUM(S56:S62)</f>
        <v>0</v>
      </c>
      <c r="T63" s="181">
        <f>SUM(T56:T62)</f>
        <v>0</v>
      </c>
      <c r="U63" s="181">
        <f>SUM(U56:U62)</f>
        <v>0</v>
      </c>
      <c r="V63" s="181">
        <f>SUM(V56:V62)</f>
        <v>0</v>
      </c>
    </row>
    <row r="64" spans="1:22" s="177" customFormat="1" ht="12.75" hidden="1">
      <c r="A64" s="180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</row>
    <row r="65" spans="1:22" s="177" customFormat="1" ht="12.75">
      <c r="A65" s="307" t="s">
        <v>120</v>
      </c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9"/>
    </row>
    <row r="66" spans="1:23" s="177" customFormat="1" ht="12.75">
      <c r="A66" s="213" t="s">
        <v>142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>
        <f>V67</f>
        <v>-429.51</v>
      </c>
      <c r="W66" s="177">
        <v>410515</v>
      </c>
    </row>
    <row r="67" spans="1:22" s="177" customFormat="1" ht="12.75">
      <c r="A67" s="180">
        <v>2144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>
        <v>-429.51</v>
      </c>
      <c r="R67" s="181"/>
      <c r="S67" s="181"/>
      <c r="T67" s="181"/>
      <c r="U67" s="181"/>
      <c r="V67" s="181">
        <f>SUM(B67:S67)</f>
        <v>-429.51</v>
      </c>
    </row>
    <row r="68" spans="1:23" s="177" customFormat="1" ht="12.75">
      <c r="A68" s="213" t="s">
        <v>143</v>
      </c>
      <c r="B68" s="214">
        <f>SUM(B69:B78)</f>
        <v>17712</v>
      </c>
      <c r="C68" s="214">
        <f aca="true" t="shared" si="10" ref="C68:V68">SUM(C69:C78)</f>
        <v>6235</v>
      </c>
      <c r="D68" s="214">
        <f t="shared" si="10"/>
        <v>81740</v>
      </c>
      <c r="E68" s="214">
        <f t="shared" si="10"/>
        <v>0</v>
      </c>
      <c r="F68" s="214">
        <f t="shared" si="10"/>
        <v>0</v>
      </c>
      <c r="G68" s="214">
        <f t="shared" si="10"/>
        <v>0</v>
      </c>
      <c r="H68" s="214">
        <f t="shared" si="10"/>
        <v>0</v>
      </c>
      <c r="I68" s="214">
        <f t="shared" si="10"/>
        <v>0</v>
      </c>
      <c r="J68" s="214">
        <f t="shared" si="10"/>
        <v>0</v>
      </c>
      <c r="K68" s="214">
        <f t="shared" si="10"/>
        <v>0</v>
      </c>
      <c r="L68" s="214">
        <f t="shared" si="10"/>
        <v>0</v>
      </c>
      <c r="M68" s="214">
        <f t="shared" si="10"/>
        <v>0</v>
      </c>
      <c r="N68" s="214">
        <f t="shared" si="10"/>
        <v>0</v>
      </c>
      <c r="O68" s="214">
        <f t="shared" si="10"/>
        <v>0</v>
      </c>
      <c r="P68" s="214">
        <f t="shared" si="10"/>
        <v>0</v>
      </c>
      <c r="Q68" s="214">
        <f t="shared" si="10"/>
        <v>1800</v>
      </c>
      <c r="R68" s="214">
        <f t="shared" si="10"/>
        <v>77136</v>
      </c>
      <c r="S68" s="214">
        <f t="shared" si="10"/>
        <v>14500</v>
      </c>
      <c r="T68" s="214">
        <f t="shared" si="10"/>
        <v>0</v>
      </c>
      <c r="U68" s="214">
        <f t="shared" si="10"/>
        <v>0</v>
      </c>
      <c r="V68" s="214">
        <f t="shared" si="10"/>
        <v>199123</v>
      </c>
      <c r="W68" s="177">
        <v>410539</v>
      </c>
    </row>
    <row r="69" spans="1:22" s="177" customFormat="1" ht="12.75">
      <c r="A69" s="180">
        <v>2111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>
        <v>57372</v>
      </c>
      <c r="S69" s="181"/>
      <c r="T69" s="181"/>
      <c r="U69" s="181"/>
      <c r="V69" s="181">
        <f aca="true" t="shared" si="11" ref="V69:V87">SUM(B69:S69)</f>
        <v>57372</v>
      </c>
    </row>
    <row r="70" spans="1:22" s="177" customFormat="1" ht="12.75">
      <c r="A70" s="180">
        <v>1020</v>
      </c>
      <c r="B70" s="181"/>
      <c r="C70" s="181"/>
      <c r="D70" s="181">
        <v>31740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>
        <v>14500</v>
      </c>
      <c r="T70" s="181"/>
      <c r="U70" s="181"/>
      <c r="V70" s="181">
        <f t="shared" si="11"/>
        <v>46240</v>
      </c>
    </row>
    <row r="71" spans="1:22" s="177" customFormat="1" ht="12.75">
      <c r="A71" s="180">
        <v>1100</v>
      </c>
      <c r="B71" s="181"/>
      <c r="C71" s="181"/>
      <c r="D71" s="181">
        <v>50000</v>
      </c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>
        <f t="shared" si="11"/>
        <v>50000</v>
      </c>
    </row>
    <row r="72" spans="1:22" s="177" customFormat="1" ht="12.75">
      <c r="A72" s="180">
        <v>3032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>
        <v>700</v>
      </c>
      <c r="R72" s="181"/>
      <c r="S72" s="181"/>
      <c r="T72" s="181"/>
      <c r="U72" s="181"/>
      <c r="V72" s="181">
        <f t="shared" si="11"/>
        <v>700</v>
      </c>
    </row>
    <row r="73" spans="1:22" s="177" customFormat="1" ht="12.75">
      <c r="A73" s="180">
        <v>3033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>
        <v>1100</v>
      </c>
      <c r="R73" s="181"/>
      <c r="S73" s="181"/>
      <c r="T73" s="181"/>
      <c r="U73" s="181"/>
      <c r="V73" s="181">
        <f t="shared" si="11"/>
        <v>1100</v>
      </c>
    </row>
    <row r="74" spans="1:22" s="177" customFormat="1" ht="12.75">
      <c r="A74" s="180">
        <v>3121</v>
      </c>
      <c r="B74" s="181">
        <v>17712</v>
      </c>
      <c r="C74" s="181">
        <v>6235</v>
      </c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>
        <f t="shared" si="11"/>
        <v>23947</v>
      </c>
    </row>
    <row r="75" spans="1:22" s="177" customFormat="1" ht="12.75">
      <c r="A75" s="180">
        <v>3242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>
        <v>19764</v>
      </c>
      <c r="S75" s="181"/>
      <c r="T75" s="181"/>
      <c r="U75" s="181"/>
      <c r="V75" s="181">
        <f t="shared" si="11"/>
        <v>19764</v>
      </c>
    </row>
    <row r="76" spans="1:22" s="177" customFormat="1" ht="12.75" hidden="1">
      <c r="A76" s="180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>
        <f t="shared" si="11"/>
        <v>0</v>
      </c>
    </row>
    <row r="77" spans="1:22" s="177" customFormat="1" ht="12.75" hidden="1">
      <c r="A77" s="180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>
        <f t="shared" si="11"/>
        <v>0</v>
      </c>
    </row>
    <row r="78" spans="1:22" s="177" customFormat="1" ht="12.75" hidden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>
        <f t="shared" si="11"/>
        <v>0</v>
      </c>
    </row>
    <row r="79" spans="1:23" s="177" customFormat="1" ht="12.75">
      <c r="A79" s="213" t="s">
        <v>144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>
        <f>V80</f>
        <v>133335</v>
      </c>
      <c r="W79" s="177">
        <v>410539</v>
      </c>
    </row>
    <row r="80" spans="1:22" s="177" customFormat="1" ht="12.75">
      <c r="A80" s="180">
        <v>1020</v>
      </c>
      <c r="B80" s="181"/>
      <c r="C80" s="181"/>
      <c r="D80" s="181">
        <v>133335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>
        <f t="shared" si="11"/>
        <v>133335</v>
      </c>
    </row>
    <row r="81" spans="1:23" s="177" customFormat="1" ht="12.75">
      <c r="A81" s="213" t="s">
        <v>145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>
        <f>SUM(V82:V83)</f>
        <v>451675.64</v>
      </c>
      <c r="W81" s="177">
        <v>410539</v>
      </c>
    </row>
    <row r="82" spans="1:22" s="177" customFormat="1" ht="12.75">
      <c r="A82" s="180">
        <v>5045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>
        <v>451675.64</v>
      </c>
      <c r="T82" s="181"/>
      <c r="U82" s="181"/>
      <c r="V82" s="181">
        <f t="shared" si="11"/>
        <v>451675.64</v>
      </c>
    </row>
    <row r="83" spans="1:22" s="177" customFormat="1" ht="12.75" hidden="1">
      <c r="A83" s="180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>
        <f t="shared" si="11"/>
        <v>0</v>
      </c>
    </row>
    <row r="84" spans="1:23" s="177" customFormat="1" ht="12.75">
      <c r="A84" s="213" t="s">
        <v>146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>
        <f>SUM(V85:V87)</f>
        <v>2731472</v>
      </c>
      <c r="W84" s="177">
        <v>410509</v>
      </c>
    </row>
    <row r="85" spans="1:22" s="177" customFormat="1" ht="12.75">
      <c r="A85" s="180">
        <v>6083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>
        <v>2731472</v>
      </c>
      <c r="T85" s="181"/>
      <c r="U85" s="181"/>
      <c r="V85" s="181">
        <f t="shared" si="11"/>
        <v>2731472</v>
      </c>
    </row>
    <row r="86" spans="1:22" s="177" customFormat="1" ht="12.75" hidden="1">
      <c r="A86" s="180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>
        <f t="shared" si="11"/>
        <v>0</v>
      </c>
    </row>
    <row r="87" spans="1:22" s="177" customFormat="1" ht="12.75" hidden="1">
      <c r="A87" s="180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>
        <f t="shared" si="11"/>
        <v>0</v>
      </c>
    </row>
    <row r="88" spans="1:22" s="177" customFormat="1" ht="12.75">
      <c r="A88" s="218" t="s">
        <v>0</v>
      </c>
      <c r="B88" s="219">
        <f>B66+B68+B79+B81+B84</f>
        <v>17712</v>
      </c>
      <c r="C88" s="219">
        <f aca="true" t="shared" si="12" ref="C88:V88">C66+C68+C79+C81+C84</f>
        <v>6235</v>
      </c>
      <c r="D88" s="219">
        <f t="shared" si="12"/>
        <v>81740</v>
      </c>
      <c r="E88" s="219">
        <f t="shared" si="12"/>
        <v>0</v>
      </c>
      <c r="F88" s="219">
        <f t="shared" si="12"/>
        <v>0</v>
      </c>
      <c r="G88" s="219">
        <f t="shared" si="12"/>
        <v>0</v>
      </c>
      <c r="H88" s="219">
        <f t="shared" si="12"/>
        <v>0</v>
      </c>
      <c r="I88" s="219">
        <f t="shared" si="12"/>
        <v>0</v>
      </c>
      <c r="J88" s="219">
        <f t="shared" si="12"/>
        <v>0</v>
      </c>
      <c r="K88" s="219">
        <f t="shared" si="12"/>
        <v>0</v>
      </c>
      <c r="L88" s="219">
        <f t="shared" si="12"/>
        <v>0</v>
      </c>
      <c r="M88" s="219">
        <f t="shared" si="12"/>
        <v>0</v>
      </c>
      <c r="N88" s="219">
        <f t="shared" si="12"/>
        <v>0</v>
      </c>
      <c r="O88" s="219">
        <f t="shared" si="12"/>
        <v>0</v>
      </c>
      <c r="P88" s="219">
        <f t="shared" si="12"/>
        <v>0</v>
      </c>
      <c r="Q88" s="219">
        <f t="shared" si="12"/>
        <v>1800</v>
      </c>
      <c r="R88" s="219">
        <f t="shared" si="12"/>
        <v>77136</v>
      </c>
      <c r="S88" s="219">
        <f t="shared" si="12"/>
        <v>14500</v>
      </c>
      <c r="T88" s="219">
        <f t="shared" si="12"/>
        <v>0</v>
      </c>
      <c r="U88" s="219">
        <f t="shared" si="12"/>
        <v>0</v>
      </c>
      <c r="V88" s="219">
        <f t="shared" si="12"/>
        <v>3515176.13</v>
      </c>
    </row>
    <row r="89" spans="1:22" ht="12.75">
      <c r="A89" s="307" t="s">
        <v>128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9"/>
    </row>
    <row r="90" spans="1:22" ht="12.75">
      <c r="A90" s="178">
        <v>1020</v>
      </c>
      <c r="B90" s="178"/>
      <c r="C90" s="178"/>
      <c r="D90" s="178">
        <v>152950</v>
      </c>
      <c r="E90" s="178"/>
      <c r="F90" s="178">
        <v>23250</v>
      </c>
      <c r="G90" s="178">
        <v>35000</v>
      </c>
      <c r="H90" s="178"/>
      <c r="I90" s="178"/>
      <c r="J90" s="178"/>
      <c r="K90" s="178">
        <v>70000</v>
      </c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81">
        <f>SUM(B90:S90)</f>
        <v>281200</v>
      </c>
    </row>
    <row r="91" spans="1:22" ht="12.75">
      <c r="A91" s="178">
        <v>2111</v>
      </c>
      <c r="B91" s="178"/>
      <c r="C91" s="178"/>
      <c r="D91" s="178">
        <v>12000</v>
      </c>
      <c r="E91" s="178">
        <v>3000</v>
      </c>
      <c r="F91" s="178"/>
      <c r="G91" s="178"/>
      <c r="H91" s="178"/>
      <c r="I91" s="178"/>
      <c r="J91" s="178"/>
      <c r="K91" s="178">
        <v>15000</v>
      </c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81">
        <f>SUM(B91:S91)</f>
        <v>30000</v>
      </c>
    </row>
    <row r="92" spans="1:22" ht="12.75">
      <c r="A92" s="178">
        <v>3032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>
        <v>1300</v>
      </c>
      <c r="R92" s="178"/>
      <c r="S92" s="178"/>
      <c r="T92" s="178"/>
      <c r="U92" s="178"/>
      <c r="V92" s="181">
        <f>SUM(B92:S92)</f>
        <v>1300</v>
      </c>
    </row>
    <row r="93" spans="1:22" ht="12.75">
      <c r="A93" s="178" t="s">
        <v>173</v>
      </c>
      <c r="B93" s="178"/>
      <c r="C93" s="178"/>
      <c r="D93" s="178"/>
      <c r="E93" s="178"/>
      <c r="F93" s="178"/>
      <c r="G93" s="178"/>
      <c r="H93" s="178"/>
      <c r="I93" s="178">
        <v>3350.4</v>
      </c>
      <c r="J93" s="178">
        <v>26795.71</v>
      </c>
      <c r="K93" s="178"/>
      <c r="L93" s="178"/>
      <c r="M93" s="178"/>
      <c r="N93" s="178"/>
      <c r="O93" s="178">
        <v>39987.77</v>
      </c>
      <c r="P93" s="178"/>
      <c r="Q93" s="178"/>
      <c r="R93" s="178"/>
      <c r="S93" s="178"/>
      <c r="T93" s="178"/>
      <c r="U93" s="178"/>
      <c r="V93" s="181">
        <f>SUM(B93:S93)</f>
        <v>70133.88</v>
      </c>
    </row>
    <row r="94" spans="1:22" ht="12.7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81">
        <f>SUM(B94:S94)</f>
        <v>0</v>
      </c>
    </row>
    <row r="95" spans="1:22" s="177" customFormat="1" ht="12.75">
      <c r="A95" s="218" t="s">
        <v>0</v>
      </c>
      <c r="B95" s="218">
        <f>SUM(B90:B94)</f>
        <v>0</v>
      </c>
      <c r="C95" s="218">
        <f aca="true" t="shared" si="13" ref="C95:V95">SUM(C90:C94)</f>
        <v>0</v>
      </c>
      <c r="D95" s="218">
        <f t="shared" si="13"/>
        <v>164950</v>
      </c>
      <c r="E95" s="218">
        <f t="shared" si="13"/>
        <v>3000</v>
      </c>
      <c r="F95" s="218">
        <f t="shared" si="13"/>
        <v>23250</v>
      </c>
      <c r="G95" s="218">
        <f t="shared" si="13"/>
        <v>35000</v>
      </c>
      <c r="H95" s="218">
        <f t="shared" si="13"/>
        <v>0</v>
      </c>
      <c r="I95" s="218">
        <f t="shared" si="13"/>
        <v>3350.4</v>
      </c>
      <c r="J95" s="218">
        <f t="shared" si="13"/>
        <v>26795.71</v>
      </c>
      <c r="K95" s="218">
        <f t="shared" si="13"/>
        <v>85000</v>
      </c>
      <c r="L95" s="218">
        <f t="shared" si="13"/>
        <v>0</v>
      </c>
      <c r="M95" s="218">
        <f t="shared" si="13"/>
        <v>0</v>
      </c>
      <c r="N95" s="218">
        <f t="shared" si="13"/>
        <v>0</v>
      </c>
      <c r="O95" s="218">
        <f t="shared" si="13"/>
        <v>39987.77</v>
      </c>
      <c r="P95" s="218">
        <f t="shared" si="13"/>
        <v>0</v>
      </c>
      <c r="Q95" s="218">
        <f t="shared" si="13"/>
        <v>1300</v>
      </c>
      <c r="R95" s="218">
        <f t="shared" si="13"/>
        <v>0</v>
      </c>
      <c r="S95" s="218">
        <f t="shared" si="13"/>
        <v>0</v>
      </c>
      <c r="T95" s="218">
        <f t="shared" si="13"/>
        <v>0</v>
      </c>
      <c r="U95" s="218">
        <f t="shared" si="13"/>
        <v>0</v>
      </c>
      <c r="V95" s="218">
        <f t="shared" si="13"/>
        <v>382633.88</v>
      </c>
    </row>
    <row r="96" spans="1:22" ht="12.75">
      <c r="A96" s="307" t="s">
        <v>147</v>
      </c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9"/>
    </row>
    <row r="97" spans="1:23" ht="12.75">
      <c r="A97" s="178">
        <v>1020</v>
      </c>
      <c r="B97" s="178">
        <v>637790</v>
      </c>
      <c r="C97" s="178">
        <v>140310</v>
      </c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81">
        <f>SUM(B97:S97)</f>
        <v>778100</v>
      </c>
      <c r="W97">
        <v>410339</v>
      </c>
    </row>
    <row r="98" spans="1:22" s="177" customFormat="1" ht="12.75">
      <c r="A98" s="218" t="s">
        <v>0</v>
      </c>
      <c r="B98" s="218">
        <f>B97</f>
        <v>637790</v>
      </c>
      <c r="C98" s="218">
        <f aca="true" t="shared" si="14" ref="C98:V98">C97</f>
        <v>140310</v>
      </c>
      <c r="D98" s="218">
        <f t="shared" si="14"/>
        <v>0</v>
      </c>
      <c r="E98" s="218">
        <f t="shared" si="14"/>
        <v>0</v>
      </c>
      <c r="F98" s="218">
        <f t="shared" si="14"/>
        <v>0</v>
      </c>
      <c r="G98" s="218">
        <f t="shared" si="14"/>
        <v>0</v>
      </c>
      <c r="H98" s="218">
        <f t="shared" si="14"/>
        <v>0</v>
      </c>
      <c r="I98" s="218">
        <f t="shared" si="14"/>
        <v>0</v>
      </c>
      <c r="J98" s="218">
        <f t="shared" si="14"/>
        <v>0</v>
      </c>
      <c r="K98" s="218">
        <f t="shared" si="14"/>
        <v>0</v>
      </c>
      <c r="L98" s="218">
        <f t="shared" si="14"/>
        <v>0</v>
      </c>
      <c r="M98" s="218">
        <f t="shared" si="14"/>
        <v>0</v>
      </c>
      <c r="N98" s="218">
        <f t="shared" si="14"/>
        <v>0</v>
      </c>
      <c r="O98" s="218">
        <f t="shared" si="14"/>
        <v>0</v>
      </c>
      <c r="P98" s="218">
        <f t="shared" si="14"/>
        <v>0</v>
      </c>
      <c r="Q98" s="218">
        <f t="shared" si="14"/>
        <v>0</v>
      </c>
      <c r="R98" s="218">
        <f t="shared" si="14"/>
        <v>0</v>
      </c>
      <c r="S98" s="218">
        <f t="shared" si="14"/>
        <v>0</v>
      </c>
      <c r="T98" s="218">
        <f t="shared" si="14"/>
        <v>0</v>
      </c>
      <c r="U98" s="218">
        <f t="shared" si="14"/>
        <v>0</v>
      </c>
      <c r="V98" s="218">
        <f t="shared" si="14"/>
        <v>778100</v>
      </c>
    </row>
    <row r="99" spans="1:22" ht="12.75">
      <c r="A99" s="308" t="s">
        <v>126</v>
      </c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9"/>
    </row>
    <row r="100" spans="1:22" s="177" customFormat="1" ht="12.75">
      <c r="A100" s="220">
        <v>1020</v>
      </c>
      <c r="B100" s="181">
        <f>SUM(B101:B103)</f>
        <v>0</v>
      </c>
      <c r="C100" s="181">
        <f aca="true" t="shared" si="15" ref="C100:U100">SUM(C101:C103)</f>
        <v>0</v>
      </c>
      <c r="D100" s="181">
        <f t="shared" si="15"/>
        <v>3500</v>
      </c>
      <c r="E100" s="181">
        <f t="shared" si="15"/>
        <v>0</v>
      </c>
      <c r="F100" s="181">
        <f t="shared" si="15"/>
        <v>0</v>
      </c>
      <c r="G100" s="181">
        <f t="shared" si="15"/>
        <v>120000</v>
      </c>
      <c r="H100" s="181">
        <f t="shared" si="15"/>
        <v>0</v>
      </c>
      <c r="I100" s="181">
        <f t="shared" si="15"/>
        <v>0</v>
      </c>
      <c r="J100" s="181">
        <f t="shared" si="15"/>
        <v>0</v>
      </c>
      <c r="K100" s="181">
        <f t="shared" si="15"/>
        <v>0</v>
      </c>
      <c r="L100" s="181">
        <f t="shared" si="15"/>
        <v>0</v>
      </c>
      <c r="M100" s="181">
        <f t="shared" si="15"/>
        <v>0</v>
      </c>
      <c r="N100" s="181">
        <f t="shared" si="15"/>
        <v>0</v>
      </c>
      <c r="O100" s="181">
        <f t="shared" si="15"/>
        <v>-1810</v>
      </c>
      <c r="P100" s="181">
        <f t="shared" si="15"/>
        <v>21500</v>
      </c>
      <c r="Q100" s="181">
        <f t="shared" si="15"/>
        <v>0</v>
      </c>
      <c r="R100" s="181">
        <f t="shared" si="15"/>
        <v>0</v>
      </c>
      <c r="S100" s="181">
        <f t="shared" si="15"/>
        <v>0</v>
      </c>
      <c r="T100" s="181">
        <f t="shared" si="15"/>
        <v>0</v>
      </c>
      <c r="U100" s="181">
        <f t="shared" si="15"/>
        <v>0</v>
      </c>
      <c r="V100" s="181">
        <f aca="true" t="shared" si="16" ref="V100:V111">SUM(B100:S100)</f>
        <v>143190</v>
      </c>
    </row>
    <row r="101" spans="1:22" ht="12.75">
      <c r="A101" s="178" t="s">
        <v>148</v>
      </c>
      <c r="B101" s="179"/>
      <c r="C101" s="179"/>
      <c r="D101" s="179">
        <v>3500</v>
      </c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>
        <v>-1810</v>
      </c>
      <c r="P101" s="179">
        <v>21500</v>
      </c>
      <c r="Q101" s="179"/>
      <c r="R101" s="179"/>
      <c r="S101" s="179"/>
      <c r="T101" s="179"/>
      <c r="U101" s="179"/>
      <c r="V101" s="179">
        <f t="shared" si="16"/>
        <v>23190</v>
      </c>
    </row>
    <row r="102" spans="1:22" ht="26.25">
      <c r="A102" s="217" t="s">
        <v>150</v>
      </c>
      <c r="B102" s="179"/>
      <c r="C102" s="179"/>
      <c r="D102" s="179"/>
      <c r="E102" s="179"/>
      <c r="F102" s="179"/>
      <c r="G102" s="179">
        <v>120000</v>
      </c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>
        <f t="shared" si="16"/>
        <v>120000</v>
      </c>
    </row>
    <row r="103" spans="1:22" ht="12.75">
      <c r="A103" s="178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>
        <f t="shared" si="16"/>
        <v>0</v>
      </c>
    </row>
    <row r="104" spans="1:22" s="177" customFormat="1" ht="12.75">
      <c r="A104" s="180">
        <v>1090</v>
      </c>
      <c r="B104" s="181">
        <f aca="true" t="shared" si="17" ref="B104:S104">B105</f>
        <v>-28000</v>
      </c>
      <c r="C104" s="181">
        <f t="shared" si="17"/>
        <v>-11000</v>
      </c>
      <c r="D104" s="181">
        <f t="shared" si="17"/>
        <v>0</v>
      </c>
      <c r="E104" s="181">
        <f t="shared" si="17"/>
        <v>0</v>
      </c>
      <c r="F104" s="181">
        <f t="shared" si="17"/>
        <v>0</v>
      </c>
      <c r="G104" s="181">
        <f t="shared" si="17"/>
        <v>0</v>
      </c>
      <c r="H104" s="181">
        <f t="shared" si="17"/>
        <v>0</v>
      </c>
      <c r="I104" s="181">
        <f t="shared" si="17"/>
        <v>0</v>
      </c>
      <c r="J104" s="181">
        <f t="shared" si="17"/>
        <v>0</v>
      </c>
      <c r="K104" s="181">
        <f t="shared" si="17"/>
        <v>0</v>
      </c>
      <c r="L104" s="181">
        <f t="shared" si="17"/>
        <v>0</v>
      </c>
      <c r="M104" s="181">
        <f t="shared" si="17"/>
        <v>0</v>
      </c>
      <c r="N104" s="181">
        <f t="shared" si="17"/>
        <v>0</v>
      </c>
      <c r="O104" s="181">
        <f t="shared" si="17"/>
        <v>0</v>
      </c>
      <c r="P104" s="181">
        <f t="shared" si="17"/>
        <v>0</v>
      </c>
      <c r="Q104" s="181">
        <f t="shared" si="17"/>
        <v>0</v>
      </c>
      <c r="R104" s="181">
        <f t="shared" si="17"/>
        <v>0</v>
      </c>
      <c r="S104" s="181">
        <f t="shared" si="17"/>
        <v>0</v>
      </c>
      <c r="T104" s="181"/>
      <c r="U104" s="181"/>
      <c r="V104" s="181">
        <f t="shared" si="16"/>
        <v>-39000</v>
      </c>
    </row>
    <row r="105" spans="1:22" ht="12.75">
      <c r="A105" s="178" t="s">
        <v>148</v>
      </c>
      <c r="B105" s="179">
        <v>-28000</v>
      </c>
      <c r="C105" s="179">
        <v>-11000</v>
      </c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>
        <f t="shared" si="16"/>
        <v>-39000</v>
      </c>
    </row>
    <row r="106" spans="1:22" s="177" customFormat="1" ht="12.75">
      <c r="A106" s="180">
        <v>1100</v>
      </c>
      <c r="B106" s="181">
        <f aca="true" t="shared" si="18" ref="B106:S106">B107</f>
        <v>-80000</v>
      </c>
      <c r="C106" s="181">
        <f t="shared" si="18"/>
        <v>-10000</v>
      </c>
      <c r="D106" s="181">
        <f t="shared" si="18"/>
        <v>0</v>
      </c>
      <c r="E106" s="181">
        <f t="shared" si="18"/>
        <v>0</v>
      </c>
      <c r="F106" s="181">
        <f t="shared" si="18"/>
        <v>0</v>
      </c>
      <c r="G106" s="181">
        <f t="shared" si="18"/>
        <v>0</v>
      </c>
      <c r="H106" s="181">
        <f t="shared" si="18"/>
        <v>0</v>
      </c>
      <c r="I106" s="181">
        <f t="shared" si="18"/>
        <v>0</v>
      </c>
      <c r="J106" s="181">
        <f t="shared" si="18"/>
        <v>0</v>
      </c>
      <c r="K106" s="181">
        <f t="shared" si="18"/>
        <v>0</v>
      </c>
      <c r="L106" s="181">
        <f t="shared" si="18"/>
        <v>0</v>
      </c>
      <c r="M106" s="181">
        <f t="shared" si="18"/>
        <v>0</v>
      </c>
      <c r="N106" s="181">
        <f t="shared" si="18"/>
        <v>0</v>
      </c>
      <c r="O106" s="181">
        <f t="shared" si="18"/>
        <v>0</v>
      </c>
      <c r="P106" s="181">
        <f t="shared" si="18"/>
        <v>0</v>
      </c>
      <c r="Q106" s="181">
        <f t="shared" si="18"/>
        <v>0</v>
      </c>
      <c r="R106" s="181">
        <f t="shared" si="18"/>
        <v>0</v>
      </c>
      <c r="S106" s="181">
        <f t="shared" si="18"/>
        <v>0</v>
      </c>
      <c r="T106" s="181"/>
      <c r="U106" s="181"/>
      <c r="V106" s="181">
        <f t="shared" si="16"/>
        <v>-90000</v>
      </c>
    </row>
    <row r="107" spans="1:22" ht="12.75">
      <c r="A107" s="178" t="s">
        <v>148</v>
      </c>
      <c r="B107" s="179">
        <v>-80000</v>
      </c>
      <c r="C107" s="179">
        <v>-10000</v>
      </c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>
        <f t="shared" si="16"/>
        <v>-90000</v>
      </c>
    </row>
    <row r="108" spans="1:22" s="177" customFormat="1" ht="12.75">
      <c r="A108" s="180">
        <v>1150</v>
      </c>
      <c r="B108" s="181">
        <f aca="true" t="shared" si="19" ref="B108:S108">B109</f>
        <v>61450</v>
      </c>
      <c r="C108" s="181">
        <f t="shared" si="19"/>
        <v>13550</v>
      </c>
      <c r="D108" s="181">
        <f t="shared" si="19"/>
        <v>0</v>
      </c>
      <c r="E108" s="181">
        <f t="shared" si="19"/>
        <v>0</v>
      </c>
      <c r="F108" s="181">
        <f t="shared" si="19"/>
        <v>0</v>
      </c>
      <c r="G108" s="181">
        <f t="shared" si="19"/>
        <v>0</v>
      </c>
      <c r="H108" s="181">
        <f t="shared" si="19"/>
        <v>0</v>
      </c>
      <c r="I108" s="181">
        <f t="shared" si="19"/>
        <v>0</v>
      </c>
      <c r="J108" s="181">
        <f t="shared" si="19"/>
        <v>0</v>
      </c>
      <c r="K108" s="181">
        <f t="shared" si="19"/>
        <v>0</v>
      </c>
      <c r="L108" s="181">
        <f t="shared" si="19"/>
        <v>0</v>
      </c>
      <c r="M108" s="181">
        <f t="shared" si="19"/>
        <v>0</v>
      </c>
      <c r="N108" s="181">
        <f t="shared" si="19"/>
        <v>0</v>
      </c>
      <c r="O108" s="181">
        <f t="shared" si="19"/>
        <v>0</v>
      </c>
      <c r="P108" s="181">
        <f t="shared" si="19"/>
        <v>0</v>
      </c>
      <c r="Q108" s="181">
        <f t="shared" si="19"/>
        <v>0</v>
      </c>
      <c r="R108" s="181">
        <f t="shared" si="19"/>
        <v>0</v>
      </c>
      <c r="S108" s="181">
        <f t="shared" si="19"/>
        <v>0</v>
      </c>
      <c r="T108" s="181"/>
      <c r="U108" s="181"/>
      <c r="V108" s="181">
        <f t="shared" si="16"/>
        <v>75000</v>
      </c>
    </row>
    <row r="109" spans="1:22" ht="12.75">
      <c r="A109" s="178" t="s">
        <v>148</v>
      </c>
      <c r="B109" s="179">
        <v>61450</v>
      </c>
      <c r="C109" s="179">
        <v>13550</v>
      </c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>
        <f t="shared" si="16"/>
        <v>75000</v>
      </c>
    </row>
    <row r="110" spans="1:22" s="177" customFormat="1" ht="12.75">
      <c r="A110" s="180">
        <v>1161</v>
      </c>
      <c r="B110" s="181">
        <f aca="true" t="shared" si="20" ref="B110:S110">B111</f>
        <v>0</v>
      </c>
      <c r="C110" s="181">
        <f t="shared" si="20"/>
        <v>-14000</v>
      </c>
      <c r="D110" s="181">
        <f t="shared" si="20"/>
        <v>0</v>
      </c>
      <c r="E110" s="181">
        <f t="shared" si="20"/>
        <v>0</v>
      </c>
      <c r="F110" s="181">
        <f t="shared" si="20"/>
        <v>0</v>
      </c>
      <c r="G110" s="181">
        <f t="shared" si="20"/>
        <v>0</v>
      </c>
      <c r="H110" s="181">
        <f t="shared" si="20"/>
        <v>0</v>
      </c>
      <c r="I110" s="181">
        <f t="shared" si="20"/>
        <v>0</v>
      </c>
      <c r="J110" s="181">
        <f t="shared" si="20"/>
        <v>0</v>
      </c>
      <c r="K110" s="181">
        <f t="shared" si="20"/>
        <v>0</v>
      </c>
      <c r="L110" s="181">
        <f t="shared" si="20"/>
        <v>0</v>
      </c>
      <c r="M110" s="181">
        <f t="shared" si="20"/>
        <v>0</v>
      </c>
      <c r="N110" s="181">
        <f t="shared" si="20"/>
        <v>0</v>
      </c>
      <c r="O110" s="181">
        <f t="shared" si="20"/>
        <v>0</v>
      </c>
      <c r="P110" s="181">
        <f t="shared" si="20"/>
        <v>0</v>
      </c>
      <c r="Q110" s="181">
        <f t="shared" si="20"/>
        <v>0</v>
      </c>
      <c r="R110" s="181">
        <f t="shared" si="20"/>
        <v>0</v>
      </c>
      <c r="S110" s="181">
        <f t="shared" si="20"/>
        <v>0</v>
      </c>
      <c r="T110" s="181"/>
      <c r="U110" s="181"/>
      <c r="V110" s="181">
        <f t="shared" si="16"/>
        <v>-14000</v>
      </c>
    </row>
    <row r="111" spans="1:22" ht="12.75">
      <c r="A111" s="178" t="s">
        <v>148</v>
      </c>
      <c r="B111" s="179"/>
      <c r="C111" s="179">
        <v>-14000</v>
      </c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>
        <f t="shared" si="16"/>
        <v>-14000</v>
      </c>
    </row>
    <row r="112" spans="1:22" s="177" customFormat="1" ht="12.75">
      <c r="A112" s="180">
        <v>1162</v>
      </c>
      <c r="B112" s="181">
        <f>B113</f>
        <v>0</v>
      </c>
      <c r="C112" s="181">
        <f aca="true" t="shared" si="21" ref="C112:S112">C113</f>
        <v>0</v>
      </c>
      <c r="D112" s="181">
        <f t="shared" si="21"/>
        <v>0</v>
      </c>
      <c r="E112" s="181">
        <f t="shared" si="21"/>
        <v>0</v>
      </c>
      <c r="F112" s="181">
        <f t="shared" si="21"/>
        <v>0</v>
      </c>
      <c r="G112" s="181">
        <f t="shared" si="21"/>
        <v>0</v>
      </c>
      <c r="H112" s="181">
        <f t="shared" si="21"/>
        <v>0</v>
      </c>
      <c r="I112" s="181">
        <f t="shared" si="21"/>
        <v>0</v>
      </c>
      <c r="J112" s="181">
        <f t="shared" si="21"/>
        <v>0</v>
      </c>
      <c r="K112" s="181">
        <f t="shared" si="21"/>
        <v>0</v>
      </c>
      <c r="L112" s="181">
        <f t="shared" si="21"/>
        <v>0</v>
      </c>
      <c r="M112" s="181">
        <f t="shared" si="21"/>
        <v>0</v>
      </c>
      <c r="N112" s="181">
        <f t="shared" si="21"/>
        <v>0</v>
      </c>
      <c r="O112" s="181">
        <f t="shared" si="21"/>
        <v>0</v>
      </c>
      <c r="P112" s="181">
        <f t="shared" si="21"/>
        <v>0</v>
      </c>
      <c r="Q112" s="181">
        <f t="shared" si="21"/>
        <v>1810</v>
      </c>
      <c r="R112" s="181">
        <f t="shared" si="21"/>
        <v>0</v>
      </c>
      <c r="S112" s="181">
        <f t="shared" si="21"/>
        <v>0</v>
      </c>
      <c r="T112" s="181"/>
      <c r="U112" s="181"/>
      <c r="V112" s="181">
        <f>SUM(B112:S112)</f>
        <v>1810</v>
      </c>
    </row>
    <row r="113" spans="1:22" ht="12.75">
      <c r="A113" s="178" t="s">
        <v>148</v>
      </c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>
        <v>1810</v>
      </c>
      <c r="R113" s="179"/>
      <c r="S113" s="179"/>
      <c r="T113" s="179"/>
      <c r="U113" s="179"/>
      <c r="V113" s="179">
        <f>SUM(B113:S113)</f>
        <v>1810</v>
      </c>
    </row>
    <row r="114" spans="1:22" s="177" customFormat="1" ht="12.75">
      <c r="A114" s="180">
        <v>3104</v>
      </c>
      <c r="B114" s="181">
        <f aca="true" t="shared" si="22" ref="B114:S114">B115</f>
        <v>109430</v>
      </c>
      <c r="C114" s="181">
        <f t="shared" si="22"/>
        <v>25100</v>
      </c>
      <c r="D114" s="181">
        <f t="shared" si="22"/>
        <v>0</v>
      </c>
      <c r="E114" s="181">
        <f t="shared" si="22"/>
        <v>0</v>
      </c>
      <c r="F114" s="181">
        <f t="shared" si="22"/>
        <v>0</v>
      </c>
      <c r="G114" s="181">
        <f t="shared" si="22"/>
        <v>0</v>
      </c>
      <c r="H114" s="181">
        <f t="shared" si="22"/>
        <v>0</v>
      </c>
      <c r="I114" s="181">
        <f t="shared" si="22"/>
        <v>0</v>
      </c>
      <c r="J114" s="181">
        <f t="shared" si="22"/>
        <v>0</v>
      </c>
      <c r="K114" s="181">
        <f t="shared" si="22"/>
        <v>0</v>
      </c>
      <c r="L114" s="181">
        <f t="shared" si="22"/>
        <v>0</v>
      </c>
      <c r="M114" s="181">
        <f t="shared" si="22"/>
        <v>0</v>
      </c>
      <c r="N114" s="181">
        <f t="shared" si="22"/>
        <v>0</v>
      </c>
      <c r="O114" s="181">
        <f t="shared" si="22"/>
        <v>0</v>
      </c>
      <c r="P114" s="181">
        <f t="shared" si="22"/>
        <v>0</v>
      </c>
      <c r="Q114" s="181">
        <f t="shared" si="22"/>
        <v>0</v>
      </c>
      <c r="R114" s="181">
        <f t="shared" si="22"/>
        <v>0</v>
      </c>
      <c r="S114" s="181">
        <f t="shared" si="22"/>
        <v>0</v>
      </c>
      <c r="T114" s="181"/>
      <c r="U114" s="181"/>
      <c r="V114" s="181">
        <f>SUM(B114:S114)</f>
        <v>134530</v>
      </c>
    </row>
    <row r="115" spans="1:22" ht="12.75">
      <c r="A115" s="178" t="s">
        <v>148</v>
      </c>
      <c r="B115" s="179">
        <v>109430</v>
      </c>
      <c r="C115" s="179">
        <v>25100</v>
      </c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>
        <f>SUM(B115:S115)</f>
        <v>134530</v>
      </c>
    </row>
    <row r="116" spans="1:22" s="177" customFormat="1" ht="12.75">
      <c r="A116" s="180">
        <v>4030</v>
      </c>
      <c r="B116" s="181">
        <f aca="true" t="shared" si="23" ref="B116:S116">B117</f>
        <v>10300</v>
      </c>
      <c r="C116" s="181">
        <f t="shared" si="23"/>
        <v>2800</v>
      </c>
      <c r="D116" s="181">
        <f t="shared" si="23"/>
        <v>0</v>
      </c>
      <c r="E116" s="181">
        <f t="shared" si="23"/>
        <v>0</v>
      </c>
      <c r="F116" s="181">
        <f t="shared" si="23"/>
        <v>0</v>
      </c>
      <c r="G116" s="181">
        <f t="shared" si="23"/>
        <v>0</v>
      </c>
      <c r="H116" s="181">
        <f t="shared" si="23"/>
        <v>0</v>
      </c>
      <c r="I116" s="181">
        <f t="shared" si="23"/>
        <v>0</v>
      </c>
      <c r="J116" s="181">
        <f t="shared" si="23"/>
        <v>0</v>
      </c>
      <c r="K116" s="181">
        <f t="shared" si="23"/>
        <v>0</v>
      </c>
      <c r="L116" s="181">
        <f t="shared" si="23"/>
        <v>0</v>
      </c>
      <c r="M116" s="181">
        <f t="shared" si="23"/>
        <v>0</v>
      </c>
      <c r="N116" s="181">
        <f t="shared" si="23"/>
        <v>0</v>
      </c>
      <c r="O116" s="181">
        <f t="shared" si="23"/>
        <v>0</v>
      </c>
      <c r="P116" s="181">
        <f t="shared" si="23"/>
        <v>0</v>
      </c>
      <c r="Q116" s="181">
        <f t="shared" si="23"/>
        <v>0</v>
      </c>
      <c r="R116" s="181">
        <f t="shared" si="23"/>
        <v>0</v>
      </c>
      <c r="S116" s="181">
        <f t="shared" si="23"/>
        <v>0</v>
      </c>
      <c r="T116" s="181"/>
      <c r="U116" s="181"/>
      <c r="V116" s="181">
        <f aca="true" t="shared" si="24" ref="V116:V123">SUM(B116:S116)</f>
        <v>13100</v>
      </c>
    </row>
    <row r="117" spans="1:22" ht="12.75">
      <c r="A117" s="178" t="s">
        <v>148</v>
      </c>
      <c r="B117" s="179">
        <v>10300</v>
      </c>
      <c r="C117" s="179">
        <v>2800</v>
      </c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>
        <f t="shared" si="24"/>
        <v>13100</v>
      </c>
    </row>
    <row r="118" spans="1:22" s="177" customFormat="1" ht="12.75">
      <c r="A118" s="180">
        <v>4040</v>
      </c>
      <c r="B118" s="181">
        <f aca="true" t="shared" si="25" ref="B118:S118">B119</f>
        <v>3000</v>
      </c>
      <c r="C118" s="181">
        <f t="shared" si="25"/>
        <v>2400</v>
      </c>
      <c r="D118" s="181">
        <f t="shared" si="25"/>
        <v>0</v>
      </c>
      <c r="E118" s="181">
        <f t="shared" si="25"/>
        <v>0</v>
      </c>
      <c r="F118" s="181">
        <f t="shared" si="25"/>
        <v>0</v>
      </c>
      <c r="G118" s="181">
        <f t="shared" si="25"/>
        <v>0</v>
      </c>
      <c r="H118" s="181">
        <f t="shared" si="25"/>
        <v>0</v>
      </c>
      <c r="I118" s="181">
        <f t="shared" si="25"/>
        <v>0</v>
      </c>
      <c r="J118" s="181">
        <f t="shared" si="25"/>
        <v>0</v>
      </c>
      <c r="K118" s="181">
        <f t="shared" si="25"/>
        <v>0</v>
      </c>
      <c r="L118" s="181">
        <f t="shared" si="25"/>
        <v>0</v>
      </c>
      <c r="M118" s="181">
        <f t="shared" si="25"/>
        <v>0</v>
      </c>
      <c r="N118" s="181">
        <f t="shared" si="25"/>
        <v>0</v>
      </c>
      <c r="O118" s="181">
        <f t="shared" si="25"/>
        <v>0</v>
      </c>
      <c r="P118" s="181">
        <f t="shared" si="25"/>
        <v>0</v>
      </c>
      <c r="Q118" s="181">
        <f t="shared" si="25"/>
        <v>0</v>
      </c>
      <c r="R118" s="181">
        <f t="shared" si="25"/>
        <v>0</v>
      </c>
      <c r="S118" s="181">
        <f t="shared" si="25"/>
        <v>0</v>
      </c>
      <c r="T118" s="181"/>
      <c r="U118" s="181"/>
      <c r="V118" s="181">
        <f t="shared" si="24"/>
        <v>5400</v>
      </c>
    </row>
    <row r="119" spans="1:22" ht="12.75">
      <c r="A119" s="178" t="s">
        <v>148</v>
      </c>
      <c r="B119" s="179">
        <v>3000</v>
      </c>
      <c r="C119" s="179">
        <v>2400</v>
      </c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>
        <f t="shared" si="24"/>
        <v>5400</v>
      </c>
    </row>
    <row r="120" spans="1:22" s="177" customFormat="1" ht="12.75">
      <c r="A120" s="180">
        <v>4060</v>
      </c>
      <c r="B120" s="181">
        <f aca="true" t="shared" si="26" ref="B120:S120">B121</f>
        <v>-30000</v>
      </c>
      <c r="C120" s="181">
        <f t="shared" si="26"/>
        <v>-4000</v>
      </c>
      <c r="D120" s="181">
        <f t="shared" si="26"/>
        <v>0</v>
      </c>
      <c r="E120" s="181">
        <f t="shared" si="26"/>
        <v>0</v>
      </c>
      <c r="F120" s="181">
        <f t="shared" si="26"/>
        <v>0</v>
      </c>
      <c r="G120" s="181">
        <f t="shared" si="26"/>
        <v>0</v>
      </c>
      <c r="H120" s="181">
        <f t="shared" si="26"/>
        <v>0</v>
      </c>
      <c r="I120" s="181">
        <f t="shared" si="26"/>
        <v>0</v>
      </c>
      <c r="J120" s="181">
        <f t="shared" si="26"/>
        <v>0</v>
      </c>
      <c r="K120" s="181">
        <f t="shared" si="26"/>
        <v>0</v>
      </c>
      <c r="L120" s="181">
        <f t="shared" si="26"/>
        <v>0</v>
      </c>
      <c r="M120" s="181">
        <f t="shared" si="26"/>
        <v>0</v>
      </c>
      <c r="N120" s="181">
        <f t="shared" si="26"/>
        <v>0</v>
      </c>
      <c r="O120" s="181">
        <f t="shared" si="26"/>
        <v>0</v>
      </c>
      <c r="P120" s="181">
        <f t="shared" si="26"/>
        <v>0</v>
      </c>
      <c r="Q120" s="181">
        <f t="shared" si="26"/>
        <v>0</v>
      </c>
      <c r="R120" s="181">
        <f t="shared" si="26"/>
        <v>0</v>
      </c>
      <c r="S120" s="181">
        <f t="shared" si="26"/>
        <v>0</v>
      </c>
      <c r="T120" s="181"/>
      <c r="U120" s="181"/>
      <c r="V120" s="181">
        <f t="shared" si="24"/>
        <v>-34000</v>
      </c>
    </row>
    <row r="121" spans="1:22" ht="12.75">
      <c r="A121" s="178" t="s">
        <v>148</v>
      </c>
      <c r="B121" s="179">
        <v>-30000</v>
      </c>
      <c r="C121" s="179">
        <v>-4000</v>
      </c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>
        <f t="shared" si="24"/>
        <v>-34000</v>
      </c>
    </row>
    <row r="122" spans="1:22" s="177" customFormat="1" ht="12.75">
      <c r="A122" s="180">
        <v>5031</v>
      </c>
      <c r="B122" s="181">
        <f aca="true" t="shared" si="27" ref="B122:S122">B123</f>
        <v>-69300</v>
      </c>
      <c r="C122" s="181">
        <f t="shared" si="27"/>
        <v>-35700</v>
      </c>
      <c r="D122" s="181">
        <f t="shared" si="27"/>
        <v>0</v>
      </c>
      <c r="E122" s="181">
        <f t="shared" si="27"/>
        <v>0</v>
      </c>
      <c r="F122" s="181">
        <f t="shared" si="27"/>
        <v>0</v>
      </c>
      <c r="G122" s="181">
        <f t="shared" si="27"/>
        <v>0</v>
      </c>
      <c r="H122" s="181">
        <f t="shared" si="27"/>
        <v>0</v>
      </c>
      <c r="I122" s="181">
        <f t="shared" si="27"/>
        <v>0</v>
      </c>
      <c r="J122" s="181">
        <f t="shared" si="27"/>
        <v>0</v>
      </c>
      <c r="K122" s="181">
        <f t="shared" si="27"/>
        <v>0</v>
      </c>
      <c r="L122" s="181">
        <f t="shared" si="27"/>
        <v>0</v>
      </c>
      <c r="M122" s="181">
        <f t="shared" si="27"/>
        <v>0</v>
      </c>
      <c r="N122" s="181">
        <f t="shared" si="27"/>
        <v>0</v>
      </c>
      <c r="O122" s="181">
        <f t="shared" si="27"/>
        <v>0</v>
      </c>
      <c r="P122" s="181">
        <f t="shared" si="27"/>
        <v>0</v>
      </c>
      <c r="Q122" s="181">
        <f t="shared" si="27"/>
        <v>0</v>
      </c>
      <c r="R122" s="181">
        <f t="shared" si="27"/>
        <v>0</v>
      </c>
      <c r="S122" s="181">
        <f t="shared" si="27"/>
        <v>0</v>
      </c>
      <c r="T122" s="181"/>
      <c r="U122" s="181"/>
      <c r="V122" s="181">
        <f t="shared" si="24"/>
        <v>-105000</v>
      </c>
    </row>
    <row r="123" spans="1:22" ht="12.75">
      <c r="A123" s="178" t="s">
        <v>148</v>
      </c>
      <c r="B123" s="179">
        <v>-69300</v>
      </c>
      <c r="C123" s="179">
        <v>-35700</v>
      </c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>
        <f t="shared" si="24"/>
        <v>-105000</v>
      </c>
    </row>
    <row r="124" spans="1:22" ht="12.75">
      <c r="A124" s="180">
        <v>2010</v>
      </c>
      <c r="B124" s="181">
        <f>B125</f>
        <v>0</v>
      </c>
      <c r="C124" s="181">
        <f aca="true" t="shared" si="28" ref="C124:V124">C125</f>
        <v>0</v>
      </c>
      <c r="D124" s="181">
        <f t="shared" si="28"/>
        <v>0</v>
      </c>
      <c r="E124" s="181">
        <f t="shared" si="28"/>
        <v>0</v>
      </c>
      <c r="F124" s="181">
        <f t="shared" si="28"/>
        <v>0</v>
      </c>
      <c r="G124" s="181">
        <f t="shared" si="28"/>
        <v>0</v>
      </c>
      <c r="H124" s="181">
        <f t="shared" si="28"/>
        <v>0</v>
      </c>
      <c r="I124" s="181">
        <f t="shared" si="28"/>
        <v>0</v>
      </c>
      <c r="J124" s="181">
        <f t="shared" si="28"/>
        <v>0</v>
      </c>
      <c r="K124" s="181">
        <f t="shared" si="28"/>
        <v>0</v>
      </c>
      <c r="L124" s="181">
        <f t="shared" si="28"/>
        <v>0</v>
      </c>
      <c r="M124" s="181">
        <f t="shared" si="28"/>
        <v>0</v>
      </c>
      <c r="N124" s="181">
        <f t="shared" si="28"/>
        <v>0</v>
      </c>
      <c r="O124" s="181">
        <f t="shared" si="28"/>
        <v>0</v>
      </c>
      <c r="P124" s="181">
        <f t="shared" si="28"/>
        <v>100000</v>
      </c>
      <c r="Q124" s="181">
        <f t="shared" si="28"/>
        <v>0</v>
      </c>
      <c r="R124" s="181">
        <f t="shared" si="28"/>
        <v>0</v>
      </c>
      <c r="S124" s="181">
        <f t="shared" si="28"/>
        <v>0</v>
      </c>
      <c r="T124" s="181">
        <f t="shared" si="28"/>
        <v>0</v>
      </c>
      <c r="U124" s="181">
        <f t="shared" si="28"/>
        <v>0</v>
      </c>
      <c r="V124" s="181">
        <f t="shared" si="28"/>
        <v>100000</v>
      </c>
    </row>
    <row r="125" spans="1:22" ht="12.75">
      <c r="A125" s="178" t="s">
        <v>149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>
        <v>100000</v>
      </c>
      <c r="Q125" s="179"/>
      <c r="R125" s="179"/>
      <c r="S125" s="179"/>
      <c r="T125" s="179"/>
      <c r="U125" s="179"/>
      <c r="V125" s="179">
        <f>SUM(B125:S125)</f>
        <v>100000</v>
      </c>
    </row>
    <row r="126" spans="1:22" ht="12.75">
      <c r="A126" s="180">
        <v>150</v>
      </c>
      <c r="B126" s="181">
        <f>B127</f>
        <v>23630</v>
      </c>
      <c r="C126" s="181">
        <f aca="true" t="shared" si="29" ref="C126:V126">C127</f>
        <v>5370</v>
      </c>
      <c r="D126" s="181">
        <f t="shared" si="29"/>
        <v>0</v>
      </c>
      <c r="E126" s="181">
        <f t="shared" si="29"/>
        <v>0</v>
      </c>
      <c r="F126" s="181">
        <f t="shared" si="29"/>
        <v>0</v>
      </c>
      <c r="G126" s="181">
        <f t="shared" si="29"/>
        <v>0</v>
      </c>
      <c r="H126" s="181">
        <f t="shared" si="29"/>
        <v>0</v>
      </c>
      <c r="I126" s="181">
        <f t="shared" si="29"/>
        <v>0</v>
      </c>
      <c r="J126" s="181">
        <f t="shared" si="29"/>
        <v>0</v>
      </c>
      <c r="K126" s="181">
        <f t="shared" si="29"/>
        <v>0</v>
      </c>
      <c r="L126" s="181">
        <f t="shared" si="29"/>
        <v>0</v>
      </c>
      <c r="M126" s="181">
        <f t="shared" si="29"/>
        <v>0</v>
      </c>
      <c r="N126" s="181">
        <f t="shared" si="29"/>
        <v>0</v>
      </c>
      <c r="O126" s="181">
        <f t="shared" si="29"/>
        <v>0</v>
      </c>
      <c r="P126" s="181">
        <f t="shared" si="29"/>
        <v>0</v>
      </c>
      <c r="Q126" s="181">
        <f t="shared" si="29"/>
        <v>0</v>
      </c>
      <c r="R126" s="181">
        <f t="shared" si="29"/>
        <v>0</v>
      </c>
      <c r="S126" s="181">
        <f t="shared" si="29"/>
        <v>0</v>
      </c>
      <c r="T126" s="181">
        <f t="shared" si="29"/>
        <v>0</v>
      </c>
      <c r="U126" s="181">
        <f t="shared" si="29"/>
        <v>0</v>
      </c>
      <c r="V126" s="181">
        <f t="shared" si="29"/>
        <v>29000</v>
      </c>
    </row>
    <row r="127" spans="1:22" ht="12.75">
      <c r="A127" s="178" t="s">
        <v>183</v>
      </c>
      <c r="B127" s="179">
        <v>23630</v>
      </c>
      <c r="C127" s="179">
        <v>5370</v>
      </c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>
        <f>SUM(B127:S127)</f>
        <v>29000</v>
      </c>
    </row>
    <row r="128" spans="1:22" s="177" customFormat="1" ht="12.75">
      <c r="A128" s="180">
        <v>9880</v>
      </c>
      <c r="B128" s="181">
        <f>SUM(B129:B130)</f>
        <v>0</v>
      </c>
      <c r="C128" s="181">
        <f aca="true" t="shared" si="30" ref="C128:V128">SUM(C129:C130)</f>
        <v>0</v>
      </c>
      <c r="D128" s="181">
        <f t="shared" si="30"/>
        <v>25000</v>
      </c>
      <c r="E128" s="181">
        <f t="shared" si="30"/>
        <v>0</v>
      </c>
      <c r="F128" s="181">
        <f t="shared" si="30"/>
        <v>0</v>
      </c>
      <c r="G128" s="181">
        <f t="shared" si="30"/>
        <v>0</v>
      </c>
      <c r="H128" s="181">
        <f t="shared" si="30"/>
        <v>0</v>
      </c>
      <c r="I128" s="181">
        <f t="shared" si="30"/>
        <v>0</v>
      </c>
      <c r="J128" s="181">
        <f t="shared" si="30"/>
        <v>0</v>
      </c>
      <c r="K128" s="181">
        <f t="shared" si="30"/>
        <v>0</v>
      </c>
      <c r="L128" s="181">
        <f t="shared" si="30"/>
        <v>0</v>
      </c>
      <c r="M128" s="181">
        <f t="shared" si="30"/>
        <v>0</v>
      </c>
      <c r="N128" s="181">
        <f t="shared" si="30"/>
        <v>0</v>
      </c>
      <c r="O128" s="181">
        <f t="shared" si="30"/>
        <v>0</v>
      </c>
      <c r="P128" s="181">
        <f t="shared" si="30"/>
        <v>0</v>
      </c>
      <c r="Q128" s="181">
        <f t="shared" si="30"/>
        <v>0</v>
      </c>
      <c r="R128" s="181">
        <f t="shared" si="30"/>
        <v>0</v>
      </c>
      <c r="S128" s="181">
        <f t="shared" si="30"/>
        <v>0</v>
      </c>
      <c r="T128" s="181">
        <f t="shared" si="30"/>
        <v>0</v>
      </c>
      <c r="U128" s="181">
        <f t="shared" si="30"/>
        <v>0</v>
      </c>
      <c r="V128" s="181">
        <f t="shared" si="30"/>
        <v>25000</v>
      </c>
    </row>
    <row r="129" spans="1:22" ht="12.75">
      <c r="A129" s="178" t="s">
        <v>152</v>
      </c>
      <c r="B129" s="179"/>
      <c r="C129" s="179"/>
      <c r="D129" s="179">
        <v>25000</v>
      </c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>
        <f>SUM(B129:S129)</f>
        <v>25000</v>
      </c>
    </row>
    <row r="130" spans="1:22" ht="12.75">
      <c r="A130" s="178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>
        <f>SUM(B130:S130)</f>
        <v>0</v>
      </c>
    </row>
    <row r="131" spans="1:22" s="177" customFormat="1" ht="12.75">
      <c r="A131" s="180" t="s">
        <v>151</v>
      </c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>
        <v>262000</v>
      </c>
      <c r="T131" s="181"/>
      <c r="U131" s="181"/>
      <c r="V131" s="181">
        <f>SUM(B131:S131)</f>
        <v>262000</v>
      </c>
    </row>
    <row r="132" spans="1:22" ht="12.75">
      <c r="A132" s="180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81"/>
      <c r="T132" s="179"/>
      <c r="U132" s="179"/>
      <c r="V132" s="181">
        <f>SUM(B132:S132)</f>
        <v>0</v>
      </c>
    </row>
    <row r="133" spans="1:22" ht="12.75">
      <c r="A133" s="218" t="s">
        <v>0</v>
      </c>
      <c r="B133" s="219">
        <f>B100+B104+B106+B108+B110+B112+B114+B116+B118+B120+B122+B124+B128+B131+B126</f>
        <v>510</v>
      </c>
      <c r="C133" s="219">
        <f aca="true" t="shared" si="31" ref="C133:V133">C100+C104+C106+C108+C110+C112+C114+C116+C118+C120+C122+C124+C128+C131+C126</f>
        <v>-25480</v>
      </c>
      <c r="D133" s="219">
        <f t="shared" si="31"/>
        <v>28500</v>
      </c>
      <c r="E133" s="219">
        <f t="shared" si="31"/>
        <v>0</v>
      </c>
      <c r="F133" s="219">
        <f t="shared" si="31"/>
        <v>0</v>
      </c>
      <c r="G133" s="219">
        <f t="shared" si="31"/>
        <v>120000</v>
      </c>
      <c r="H133" s="219">
        <f t="shared" si="31"/>
        <v>0</v>
      </c>
      <c r="I133" s="219">
        <f t="shared" si="31"/>
        <v>0</v>
      </c>
      <c r="J133" s="219">
        <f t="shared" si="31"/>
        <v>0</v>
      </c>
      <c r="K133" s="219">
        <f t="shared" si="31"/>
        <v>0</v>
      </c>
      <c r="L133" s="219">
        <f t="shared" si="31"/>
        <v>0</v>
      </c>
      <c r="M133" s="219">
        <f t="shared" si="31"/>
        <v>0</v>
      </c>
      <c r="N133" s="219">
        <f t="shared" si="31"/>
        <v>0</v>
      </c>
      <c r="O133" s="219">
        <f t="shared" si="31"/>
        <v>-1810</v>
      </c>
      <c r="P133" s="219">
        <f t="shared" si="31"/>
        <v>121500</v>
      </c>
      <c r="Q133" s="219">
        <f t="shared" si="31"/>
        <v>1810</v>
      </c>
      <c r="R133" s="219">
        <f t="shared" si="31"/>
        <v>0</v>
      </c>
      <c r="S133" s="219">
        <f t="shared" si="31"/>
        <v>262000</v>
      </c>
      <c r="T133" s="219">
        <f t="shared" si="31"/>
        <v>0</v>
      </c>
      <c r="U133" s="219">
        <f t="shared" si="31"/>
        <v>0</v>
      </c>
      <c r="V133" s="219">
        <f t="shared" si="31"/>
        <v>507030</v>
      </c>
    </row>
    <row r="134" spans="1:23" ht="12.75">
      <c r="A134" s="221" t="s">
        <v>98</v>
      </c>
      <c r="B134" s="222">
        <f>B88+B95+B98+B133</f>
        <v>656012</v>
      </c>
      <c r="C134" s="222">
        <f aca="true" t="shared" si="32" ref="C134:V134">C88+C95+C98+C133</f>
        <v>121065</v>
      </c>
      <c r="D134" s="222">
        <f t="shared" si="32"/>
        <v>275190</v>
      </c>
      <c r="E134" s="222">
        <f t="shared" si="32"/>
        <v>3000</v>
      </c>
      <c r="F134" s="222">
        <f t="shared" si="32"/>
        <v>23250</v>
      </c>
      <c r="G134" s="222">
        <f t="shared" si="32"/>
        <v>155000</v>
      </c>
      <c r="H134" s="222">
        <f t="shared" si="32"/>
        <v>0</v>
      </c>
      <c r="I134" s="222">
        <f t="shared" si="32"/>
        <v>3350.4</v>
      </c>
      <c r="J134" s="222">
        <f t="shared" si="32"/>
        <v>26795.71</v>
      </c>
      <c r="K134" s="222">
        <f t="shared" si="32"/>
        <v>85000</v>
      </c>
      <c r="L134" s="222">
        <f t="shared" si="32"/>
        <v>0</v>
      </c>
      <c r="M134" s="222">
        <f t="shared" si="32"/>
        <v>0</v>
      </c>
      <c r="N134" s="222">
        <f t="shared" si="32"/>
        <v>0</v>
      </c>
      <c r="O134" s="222">
        <f t="shared" si="32"/>
        <v>38177.77</v>
      </c>
      <c r="P134" s="222">
        <f t="shared" si="32"/>
        <v>121500</v>
      </c>
      <c r="Q134" s="222">
        <f t="shared" si="32"/>
        <v>4910</v>
      </c>
      <c r="R134" s="222">
        <f t="shared" si="32"/>
        <v>77136</v>
      </c>
      <c r="S134" s="222">
        <f t="shared" si="32"/>
        <v>276500</v>
      </c>
      <c r="T134" s="222">
        <f t="shared" si="32"/>
        <v>0</v>
      </c>
      <c r="U134" s="222">
        <f t="shared" si="32"/>
        <v>0</v>
      </c>
      <c r="V134" s="222">
        <f t="shared" si="32"/>
        <v>5182940.01</v>
      </c>
      <c r="W134" s="233">
        <f>V88+V95+V98+V133</f>
        <v>5182940.01</v>
      </c>
    </row>
    <row r="136" spans="1:2" ht="12.75">
      <c r="A136" s="182">
        <v>2010</v>
      </c>
      <c r="B136">
        <f>V71+V74+V82+V97+V124</f>
        <v>1403722.6400000001</v>
      </c>
    </row>
    <row r="137" spans="1:2" ht="12.75">
      <c r="A137" s="182">
        <v>2111</v>
      </c>
      <c r="B137">
        <f>V75+V91+V95</f>
        <v>432397.88</v>
      </c>
    </row>
    <row r="138" spans="1:2" ht="12.75">
      <c r="A138" s="182">
        <v>2144</v>
      </c>
      <c r="B138">
        <f>V76+V83</f>
        <v>0</v>
      </c>
    </row>
    <row r="139" spans="1:2" ht="12.75">
      <c r="A139" s="182">
        <v>9800</v>
      </c>
      <c r="B139">
        <f>V128</f>
        <v>25000</v>
      </c>
    </row>
    <row r="140" spans="1:2" ht="12.75">
      <c r="A140" s="182">
        <v>1020</v>
      </c>
      <c r="B140" t="e">
        <f>V67+V69+V72+V77+V80+#REF!+V90+V100</f>
        <v>#REF!</v>
      </c>
    </row>
    <row r="141" spans="1:2" ht="12.75">
      <c r="A141" s="182">
        <v>1161</v>
      </c>
      <c r="B141">
        <f>V112</f>
        <v>1810</v>
      </c>
    </row>
    <row r="142" spans="1:2" ht="12.75">
      <c r="A142" s="182">
        <v>3032</v>
      </c>
      <c r="B142">
        <f>V78+V87</f>
        <v>0</v>
      </c>
    </row>
    <row r="143" spans="1:2" ht="12.75">
      <c r="A143" s="182">
        <v>3160</v>
      </c>
      <c r="B143">
        <f>V86</f>
        <v>0</v>
      </c>
    </row>
    <row r="144" spans="1:2" ht="12.75">
      <c r="A144" s="182">
        <v>3242</v>
      </c>
      <c r="B144">
        <f>V85+V131</f>
        <v>2993472</v>
      </c>
    </row>
    <row r="145" spans="1:2" ht="12.75">
      <c r="A145" s="182">
        <v>8700</v>
      </c>
      <c r="B145">
        <f>V70</f>
        <v>46240</v>
      </c>
    </row>
    <row r="146" spans="1:2" ht="12.75">
      <c r="A146" s="182">
        <v>8765</v>
      </c>
      <c r="B146">
        <f>V132</f>
        <v>0</v>
      </c>
    </row>
    <row r="147" ht="12.75">
      <c r="B147" t="e">
        <f>SUM(B136:B146)</f>
        <v>#REF!</v>
      </c>
    </row>
    <row r="148" ht="12.75">
      <c r="B148" t="e">
        <f>B147-V134</f>
        <v>#REF!</v>
      </c>
    </row>
  </sheetData>
  <sheetProtection/>
  <mergeCells count="9">
    <mergeCell ref="A89:V89"/>
    <mergeCell ref="A99:V99"/>
    <mergeCell ref="A4:V4"/>
    <mergeCell ref="A19:V19"/>
    <mergeCell ref="A27:V27"/>
    <mergeCell ref="A43:V43"/>
    <mergeCell ref="A55:V55"/>
    <mergeCell ref="A65:V65"/>
    <mergeCell ref="A96:V96"/>
  </mergeCells>
  <printOptions/>
  <pageMargins left="0.7086614173228347" right="0.7086614173228347" top="0.15748031496062992" bottom="0.1968503937007874" header="0.31496062992125984" footer="0.31496062992125984"/>
  <pageSetup fitToHeight="2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B9" sqref="B9"/>
    </sheetView>
  </sheetViews>
  <sheetFormatPr defaultColWidth="9.00390625" defaultRowHeight="12.75"/>
  <sheetData>
    <row r="2" ht="12.75">
      <c r="B2" s="236" t="s">
        <v>172</v>
      </c>
    </row>
    <row r="4" ht="12.75">
      <c r="B4" s="235" t="s">
        <v>172</v>
      </c>
    </row>
    <row r="6" ht="13.5">
      <c r="B6" s="237" t="s">
        <v>172</v>
      </c>
    </row>
    <row r="9" ht="15">
      <c r="B9" s="238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Армашов В.Н.</dc:creator>
  <cp:keywords/>
  <dc:description/>
  <cp:lastModifiedBy>work1</cp:lastModifiedBy>
  <cp:lastPrinted>2020-09-22T06:02:11Z</cp:lastPrinted>
  <dcterms:created xsi:type="dcterms:W3CDTF">2000-03-20T12:24:15Z</dcterms:created>
  <dcterms:modified xsi:type="dcterms:W3CDTF">2021-04-02T06:21:16Z</dcterms:modified>
  <cp:category/>
  <cp:version/>
  <cp:contentType/>
  <cp:contentStatus/>
</cp:coreProperties>
</file>