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72" windowHeight="11016"/>
  </bookViews>
  <sheets>
    <sheet name="Лист1" sheetId="1" r:id="rId1"/>
  </sheets>
  <definedNames>
    <definedName name="_xlnm.Print_Titles" localSheetId="0">Лист1!$10:$13</definedName>
    <definedName name="_xlnm.Print_Area" localSheetId="0">Лист1!$A$1:$Q$46</definedName>
  </definedNames>
  <calcPr calcId="114210" fullCalcOnLoad="1"/>
</workbook>
</file>

<file path=xl/calcChain.xml><?xml version="1.0" encoding="utf-8"?>
<calcChain xmlns="http://schemas.openxmlformats.org/spreadsheetml/2006/main">
  <c r="R38" i="1"/>
  <c r="F43"/>
  <c r="G43"/>
  <c r="H43"/>
  <c r="I43"/>
  <c r="J43"/>
  <c r="K43"/>
  <c r="L43"/>
  <c r="M43"/>
  <c r="N43"/>
  <c r="O43"/>
  <c r="P43"/>
  <c r="Q43"/>
  <c r="E43"/>
  <c r="F30"/>
  <c r="G30"/>
  <c r="H30"/>
  <c r="I30"/>
  <c r="J30"/>
  <c r="K30"/>
  <c r="L30"/>
  <c r="M30"/>
  <c r="N30"/>
  <c r="O30"/>
  <c r="P30"/>
  <c r="Q30"/>
  <c r="E30"/>
  <c r="F31"/>
  <c r="G31"/>
  <c r="H31"/>
  <c r="I31"/>
  <c r="J31"/>
  <c r="K31"/>
  <c r="L31"/>
  <c r="M31"/>
  <c r="N31"/>
  <c r="O31"/>
  <c r="P31"/>
  <c r="Q31"/>
  <c r="E31"/>
  <c r="F34"/>
  <c r="G34"/>
  <c r="H34"/>
  <c r="I34"/>
  <c r="J34"/>
  <c r="K34"/>
  <c r="L34"/>
  <c r="M34"/>
  <c r="N34"/>
  <c r="O34"/>
  <c r="P34"/>
  <c r="Q34"/>
  <c r="R34"/>
  <c r="E34"/>
  <c r="F38"/>
  <c r="E38"/>
  <c r="E16"/>
  <c r="F27"/>
  <c r="F15"/>
  <c r="G27"/>
  <c r="H27"/>
  <c r="I27"/>
  <c r="J27"/>
  <c r="J15"/>
  <c r="K27"/>
  <c r="L27"/>
  <c r="M27"/>
  <c r="N27"/>
  <c r="O27"/>
  <c r="P27"/>
  <c r="Q27"/>
  <c r="E27"/>
  <c r="E15"/>
  <c r="E28"/>
  <c r="F21"/>
  <c r="G21"/>
  <c r="H21"/>
  <c r="H15"/>
  <c r="I21"/>
  <c r="I15"/>
  <c r="J21"/>
  <c r="K21"/>
  <c r="L21"/>
  <c r="L15"/>
  <c r="M21"/>
  <c r="M15"/>
  <c r="N21"/>
  <c r="O21"/>
  <c r="P21"/>
  <c r="Q21"/>
  <c r="Q15"/>
  <c r="E21"/>
  <c r="E24"/>
  <c r="E23"/>
  <c r="F17"/>
  <c r="F16"/>
  <c r="G17"/>
  <c r="H17"/>
  <c r="I17"/>
  <c r="J17"/>
  <c r="J16"/>
  <c r="K17"/>
  <c r="L17"/>
  <c r="M17"/>
  <c r="N17"/>
  <c r="N16"/>
  <c r="O17"/>
  <c r="P17"/>
  <c r="Q17"/>
  <c r="E17"/>
  <c r="N15"/>
  <c r="P15"/>
  <c r="H16"/>
  <c r="I16"/>
  <c r="P16"/>
  <c r="Q16"/>
  <c r="R16"/>
  <c r="M16"/>
  <c r="L16"/>
  <c r="O15"/>
  <c r="K15"/>
  <c r="G15"/>
  <c r="O16"/>
  <c r="K16"/>
  <c r="G16"/>
  <c r="Q38"/>
  <c r="Q37"/>
  <c r="G37"/>
  <c r="E36"/>
  <c r="Q36"/>
  <c r="Q35"/>
  <c r="Q29"/>
  <c r="Q28"/>
  <c r="Q23"/>
  <c r="Q24"/>
  <c r="Q25"/>
  <c r="Q26"/>
  <c r="Q22"/>
  <c r="Q20"/>
  <c r="R21"/>
</calcChain>
</file>

<file path=xl/sharedStrings.xml><?xml version="1.0" encoding="utf-8"?>
<sst xmlns="http://schemas.openxmlformats.org/spreadsheetml/2006/main" count="88" uniqueCount="70">
  <si>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</si>
  <si>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</si>
  <si>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</si>
  <si>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</si>
  <si>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</si>
  <si>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</si>
  <si>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</si>
  <si>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</si>
  <si>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</si>
  <si>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</si>
  <si>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</si>
  <si>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</si>
  <si>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</si>
  <si>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</si>
  <si>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</si>
  <si>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</si>
  <si>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</si>
  <si>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</si>
  <si>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0212010</t>
  </si>
  <si>
    <t>Багатопрофільна стаціонарна медична допомога населенню</t>
  </si>
  <si>
    <t>X</t>
  </si>
  <si>
    <t>УСЬОГО</t>
  </si>
  <si>
    <t>(код бюджету)</t>
  </si>
  <si>
    <t>Кропивницька районна державна адміністрація</t>
  </si>
  <si>
    <t>в тому числі за рахунок іншої субвенції з сільських бюджетів</t>
  </si>
  <si>
    <t>у тому числі за рахунок коштів, що передаються із загального фонду до бюджету розвитку (спеціального фонду)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</si>
  <si>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</si>
  <si>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Великосеверинівської ОТГ</t>
  </si>
  <si>
    <t>в тому числі за рахунок іншої субвенції з місцевого бюджету переданої з бюджету Катеринівської ОТГ</t>
  </si>
  <si>
    <t>в тому числі за рахунок іншої субвенції з місцевого бюджету переданої з бюджету Первозванівської ОТГ</t>
  </si>
  <si>
    <t>ЗМІНИ до РОЗПОДІЛУ ВИДАТКІВ</t>
  </si>
  <si>
    <t>районного бюджету на 2020 рік за головними розпорядниками коштів,</t>
  </si>
  <si>
    <t>визначених у додатку 3 до рішення Кропивницької районної ради від 20 грудня 2019 року № 556</t>
  </si>
  <si>
    <t xml:space="preserve">до рішення </t>
  </si>
  <si>
    <t xml:space="preserve">до Кропивницької районної ради </t>
  </si>
  <si>
    <t>11308200000</t>
  </si>
  <si>
    <t>Голова районної ради</t>
  </si>
  <si>
    <t>Андрій ЛЕЙБЕНКО</t>
  </si>
  <si>
    <t>2010</t>
  </si>
  <si>
    <t>0731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</si>
  <si>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</si>
  <si>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</si>
  <si>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</si>
  <si>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</si>
  <si>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</si>
  <si>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</si>
  <si>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</si>
  <si>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</si>
  <si>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0600000</t>
  </si>
  <si>
    <t>0610000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</si>
  <si>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</si>
  <si>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</si>
  <si>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</si>
  <si>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</si>
  <si>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</si>
  <si>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</si>
  <si>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</si>
  <si>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</si>
  <si>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в тому числі за рахунок субвенції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</si>
  <si>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'в тому числі за рахунок іншої субвенції з сільських бюджетів</t>
  </si>
  <si>
    <t>Відділ освіти  Кропивницької районної державної адміністрації</t>
  </si>
  <si>
    <t>в тому числі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</si>
  <si>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</si>
  <si>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в тому числі за рахунок іншої субвенції з місцевого бюджету переданої з бюджету Катеринівської територіальної громади</t>
  </si>
  <si>
    <t>0800000</t>
  </si>
  <si>
    <t>Управління соціального захисту наслення Кропивницької районної державної адміністрації</t>
  </si>
  <si>
    <t>0810000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</si>
  <si>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</si>
  <si>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</si>
  <si>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від 22 січня 2021 року № 61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</si>
</sst>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2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4" fillId="0" borderId="1" xfId="0" quotePrefix="1" applyNumberFormat="1" applyFont="1" applyFill="1" applyBorder="1" applyAlignment="1">
      <alignment vertical="center" wrapText="1"/>
    </xf>
    <xf numFmtId="0" fontId="4" fillId="0" borderId="0" xfId="0" applyFont="1" applyFill="1"/>
    <xf numFmtId="4" fontId="1" fillId="0" borderId="0" xfId="0" applyNumberFormat="1" applyFont="1" applyFill="1"/>
    <xf numFmtId="0" fontId="2" fillId="0" borderId="0" xfId="0" applyFont="1" applyFill="1" applyAlignment="1">
      <alignment horizontal="left"/>
    </xf>
    <xf numFmtId="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4" fontId="4" fillId="0" borderId="1" xfId="0" quotePrefix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tabSelected="1" view="pageBreakPreview" zoomScale="80" zoomScaleNormal="100" zoomScaleSheetLayoutView="80" workbookViewId="0">
      <selection activeCell="N4" sqref="N4"/>
    </sheetView>
  </sheetViews>
  <sheetFormatPr defaultColWidth="9.109375" defaultRowHeight="13.2"/>
  <cols>
    <col min="1" max="3" width="12" style="2" customWidth="1"/>
    <col min="4" max="4" width="40.6640625" style="2" customWidth="1"/>
    <col min="5" max="11" width="13.6640625" style="2" customWidth="1"/>
    <col min="12" max="12" width="13.6640625" style="18" customWidth="1"/>
    <col min="13" max="17" width="13.6640625" style="2" customWidth="1"/>
    <col min="18" max="18" width="15.5546875" style="2" customWidth="1"/>
    <col min="19" max="19" width="11" style="2" bestFit="1" customWidth="1"/>
    <col min="20" max="20" width="33.88671875" style="2" customWidth="1"/>
    <col min="21" max="16384" width="9.109375" style="2"/>
  </cols>
  <sheetData>
    <row r="1" spans="1:20">
      <c r="N1" s="2" t="s">
        <v>0</v>
      </c>
    </row>
    <row r="2" spans="1:20">
      <c r="N2" s="2" t="s">
        <v>33</v>
      </c>
    </row>
    <row r="3" spans="1:20">
      <c r="N3" s="2" t="s">
        <v>34</v>
      </c>
    </row>
    <row r="4" spans="1:20">
      <c r="N4" s="2" t="s">
        <v>69</v>
      </c>
    </row>
    <row r="5" spans="1:20" ht="16.5" customHeight="1">
      <c r="A5" s="39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0">
      <c r="A6" s="40" t="s">
        <v>31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20">
      <c r="A7" s="40" t="s">
        <v>32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20">
      <c r="A8" s="3" t="s">
        <v>35</v>
      </c>
      <c r="B8" s="4"/>
      <c r="C8" s="4"/>
      <c r="D8" s="4"/>
      <c r="E8" s="4"/>
      <c r="F8" s="4"/>
      <c r="G8" s="4"/>
      <c r="H8" s="4"/>
      <c r="I8" s="4"/>
      <c r="J8" s="4"/>
      <c r="K8" s="4"/>
      <c r="L8" s="23"/>
      <c r="M8" s="4"/>
      <c r="N8" s="4"/>
      <c r="O8" s="4"/>
      <c r="P8" s="4"/>
      <c r="Q8" s="4"/>
    </row>
    <row r="9" spans="1:20">
      <c r="A9" s="5" t="s">
        <v>22</v>
      </c>
      <c r="Q9" s="6" t="s">
        <v>1</v>
      </c>
    </row>
    <row r="10" spans="1:20">
      <c r="A10" s="41" t="s">
        <v>2</v>
      </c>
      <c r="B10" s="41" t="s">
        <v>3</v>
      </c>
      <c r="C10" s="41" t="s">
        <v>4</v>
      </c>
      <c r="D10" s="38" t="s">
        <v>5</v>
      </c>
      <c r="E10" s="38" t="s">
        <v>6</v>
      </c>
      <c r="F10" s="38"/>
      <c r="G10" s="38"/>
      <c r="H10" s="38"/>
      <c r="I10" s="38"/>
      <c r="J10" s="38" t="s">
        <v>13</v>
      </c>
      <c r="K10" s="38"/>
      <c r="L10" s="38"/>
      <c r="M10" s="38"/>
      <c r="N10" s="38"/>
      <c r="O10" s="38"/>
      <c r="P10" s="38"/>
      <c r="Q10" s="38" t="s">
        <v>15</v>
      </c>
    </row>
    <row r="11" spans="1:20">
      <c r="A11" s="38"/>
      <c r="B11" s="38"/>
      <c r="C11" s="38"/>
      <c r="D11" s="38"/>
      <c r="E11" s="38" t="s">
        <v>7</v>
      </c>
      <c r="F11" s="38" t="s">
        <v>8</v>
      </c>
      <c r="G11" s="38" t="s">
        <v>9</v>
      </c>
      <c r="H11" s="38"/>
      <c r="I11" s="38" t="s">
        <v>12</v>
      </c>
      <c r="J11" s="38" t="s">
        <v>7</v>
      </c>
      <c r="K11" s="38" t="s">
        <v>14</v>
      </c>
      <c r="L11" s="35" t="s">
        <v>25</v>
      </c>
      <c r="M11" s="38" t="s">
        <v>8</v>
      </c>
      <c r="N11" s="38" t="s">
        <v>9</v>
      </c>
      <c r="O11" s="38"/>
      <c r="P11" s="38" t="s">
        <v>12</v>
      </c>
      <c r="Q11" s="38"/>
    </row>
    <row r="12" spans="1:20">
      <c r="A12" s="38"/>
      <c r="B12" s="38"/>
      <c r="C12" s="38"/>
      <c r="D12" s="38"/>
      <c r="E12" s="38"/>
      <c r="F12" s="38"/>
      <c r="G12" s="38" t="s">
        <v>10</v>
      </c>
      <c r="H12" s="38" t="s">
        <v>11</v>
      </c>
      <c r="I12" s="38"/>
      <c r="J12" s="38"/>
      <c r="K12" s="38"/>
      <c r="L12" s="36"/>
      <c r="M12" s="38"/>
      <c r="N12" s="38" t="s">
        <v>10</v>
      </c>
      <c r="O12" s="38" t="s">
        <v>11</v>
      </c>
      <c r="P12" s="38"/>
      <c r="Q12" s="38"/>
    </row>
    <row r="13" spans="1:20" ht="109.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7"/>
      <c r="M13" s="38"/>
      <c r="N13" s="38"/>
      <c r="O13" s="38"/>
      <c r="P13" s="38"/>
      <c r="Q13" s="38"/>
    </row>
    <row r="14" spans="1:20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24">
        <v>12</v>
      </c>
      <c r="M14" s="7">
        <v>13</v>
      </c>
      <c r="N14" s="7">
        <v>14</v>
      </c>
      <c r="O14" s="7">
        <v>15</v>
      </c>
      <c r="P14" s="7">
        <v>16</v>
      </c>
      <c r="Q14" s="7">
        <v>17</v>
      </c>
    </row>
    <row r="15" spans="1:20" s="22" customFormat="1" ht="37.5" customHeight="1">
      <c r="A15" s="27" t="s">
        <v>16</v>
      </c>
      <c r="B15" s="8"/>
      <c r="C15" s="21"/>
      <c r="D15" s="11" t="s">
        <v>23</v>
      </c>
      <c r="E15" s="12">
        <f>E17+E21+E27</f>
        <v>403837.66000000003</v>
      </c>
      <c r="F15" s="12">
        <f t="shared" ref="F15:Q15" si="0">F17+F21+F27</f>
        <v>403837.66000000003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</v>
      </c>
      <c r="N15" s="12">
        <f t="shared" si="0"/>
        <v>0</v>
      </c>
      <c r="O15" s="12">
        <f t="shared" si="0"/>
        <v>0</v>
      </c>
      <c r="P15" s="12">
        <f t="shared" si="0"/>
        <v>0</v>
      </c>
      <c r="Q15" s="12">
        <f t="shared" si="0"/>
        <v>403837.66000000003</v>
      </c>
      <c r="T15" s="25"/>
    </row>
    <row r="16" spans="1:20" s="22" customFormat="1" ht="37.5" customHeight="1">
      <c r="A16" s="27" t="s">
        <v>17</v>
      </c>
      <c r="B16" s="8"/>
      <c r="C16" s="21"/>
      <c r="D16" s="11" t="s">
        <v>23</v>
      </c>
      <c r="E16" s="12">
        <f>E17+E21+E27</f>
        <v>403837.66000000003</v>
      </c>
      <c r="F16" s="12">
        <f t="shared" ref="F16:Q16" si="1">F17+F21+F27</f>
        <v>403837.66000000003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403837.66000000003</v>
      </c>
      <c r="R16" s="22">
        <f>788837.66-390000</f>
        <v>398837.66000000003</v>
      </c>
    </row>
    <row r="17" spans="1:18" ht="41.25" customHeight="1">
      <c r="A17" s="28" t="s">
        <v>18</v>
      </c>
      <c r="B17" s="13" t="s">
        <v>38</v>
      </c>
      <c r="C17" s="14" t="s">
        <v>39</v>
      </c>
      <c r="D17" s="15" t="s">
        <v>19</v>
      </c>
      <c r="E17" s="16">
        <f>E18+E19+E20</f>
        <v>22000</v>
      </c>
      <c r="F17" s="16">
        <f t="shared" ref="F17:Q17" si="2">F18+F19+F20</f>
        <v>22000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2"/>
        <v>0</v>
      </c>
      <c r="P17" s="16">
        <f t="shared" si="2"/>
        <v>0</v>
      </c>
      <c r="Q17" s="16">
        <f t="shared" si="2"/>
        <v>22000</v>
      </c>
    </row>
    <row r="18" spans="1:18" s="18" customFormat="1" ht="49.5" customHeight="1">
      <c r="A18" s="29"/>
      <c r="B18" s="30"/>
      <c r="C18" s="31"/>
      <c r="D18" s="17" t="s">
        <v>27</v>
      </c>
      <c r="E18" s="1">
        <v>10000</v>
      </c>
      <c r="F18" s="1">
        <v>10000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10000</v>
      </c>
    </row>
    <row r="19" spans="1:18" s="18" customFormat="1" ht="49.5" customHeight="1">
      <c r="A19" s="29"/>
      <c r="B19" s="30"/>
      <c r="C19" s="31"/>
      <c r="D19" s="17" t="s">
        <v>63</v>
      </c>
      <c r="E19" s="1">
        <v>-18000</v>
      </c>
      <c r="F19" s="1">
        <v>-18000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-18000</v>
      </c>
    </row>
    <row r="20" spans="1:18" s="18" customFormat="1" ht="130.5" customHeight="1">
      <c r="A20" s="29"/>
      <c r="B20" s="30"/>
      <c r="C20" s="31"/>
      <c r="D20" s="17" t="s">
        <v>58</v>
      </c>
      <c r="E20" s="1">
        <v>30000</v>
      </c>
      <c r="F20" s="1">
        <v>30000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>K20+E20</f>
        <v>30000</v>
      </c>
    </row>
    <row r="21" spans="1:18" ht="45" customHeight="1">
      <c r="A21" s="28" t="s">
        <v>40</v>
      </c>
      <c r="B21" s="13" t="s">
        <v>41</v>
      </c>
      <c r="C21" s="14" t="s">
        <v>42</v>
      </c>
      <c r="D21" s="15" t="s">
        <v>43</v>
      </c>
      <c r="E21" s="16">
        <f>E22+E23+E24+E25+E26</f>
        <v>439260.66000000003</v>
      </c>
      <c r="F21" s="16">
        <f t="shared" ref="F21:Q21" si="3">F22+F23+F24+F25+F26</f>
        <v>439260.66000000003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  <c r="O21" s="16">
        <f t="shared" si="3"/>
        <v>0</v>
      </c>
      <c r="P21" s="16">
        <f t="shared" si="3"/>
        <v>0</v>
      </c>
      <c r="Q21" s="16">
        <f t="shared" si="3"/>
        <v>439260.66000000003</v>
      </c>
      <c r="R21" s="19">
        <f>Q22+Q23+Q24+Q25+Q26</f>
        <v>439260.66000000003</v>
      </c>
    </row>
    <row r="22" spans="1:18" s="18" customFormat="1" ht="51" customHeight="1">
      <c r="A22" s="29"/>
      <c r="B22" s="30"/>
      <c r="C22" s="31"/>
      <c r="D22" s="17" t="s">
        <v>27</v>
      </c>
      <c r="E22" s="1">
        <v>16000.66</v>
      </c>
      <c r="F22" s="1">
        <v>16000.66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f>K22+E22</f>
        <v>16000.66</v>
      </c>
    </row>
    <row r="23" spans="1:18" s="18" customFormat="1" ht="51" customHeight="1">
      <c r="A23" s="29"/>
      <c r="B23" s="30"/>
      <c r="C23" s="31"/>
      <c r="D23" s="17" t="s">
        <v>28</v>
      </c>
      <c r="E23" s="1">
        <f>128000+23000</f>
        <v>151000</v>
      </c>
      <c r="F23" s="1">
        <v>151000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f>K23+E23</f>
        <v>151000</v>
      </c>
    </row>
    <row r="24" spans="1:18" s="18" customFormat="1" ht="51" customHeight="1">
      <c r="A24" s="29"/>
      <c r="B24" s="30"/>
      <c r="C24" s="31"/>
      <c r="D24" s="17" t="s">
        <v>29</v>
      </c>
      <c r="E24" s="1">
        <f>25200+7000</f>
        <v>32200</v>
      </c>
      <c r="F24" s="1">
        <v>32200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f>K24+E24</f>
        <v>32200</v>
      </c>
    </row>
    <row r="25" spans="1:18" s="18" customFormat="1" ht="51" customHeight="1">
      <c r="A25" s="29"/>
      <c r="B25" s="30"/>
      <c r="C25" s="31"/>
      <c r="D25" s="17" t="s">
        <v>26</v>
      </c>
      <c r="E25" s="1">
        <v>20500</v>
      </c>
      <c r="F25" s="1">
        <v>20500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f>K25+E25</f>
        <v>20500</v>
      </c>
    </row>
    <row r="26" spans="1:18" s="18" customFormat="1" ht="45" customHeight="1">
      <c r="A26" s="29"/>
      <c r="B26" s="30"/>
      <c r="C26" s="31"/>
      <c r="D26" s="17" t="s">
        <v>59</v>
      </c>
      <c r="E26" s="1">
        <v>219560</v>
      </c>
      <c r="F26" s="1">
        <v>219560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f>K26+E26</f>
        <v>219560</v>
      </c>
    </row>
    <row r="27" spans="1:18" ht="51" customHeight="1">
      <c r="A27" s="28" t="s">
        <v>44</v>
      </c>
      <c r="B27" s="7" t="s">
        <v>45</v>
      </c>
      <c r="C27" s="34" t="s">
        <v>46</v>
      </c>
      <c r="D27" s="15" t="s">
        <v>47</v>
      </c>
      <c r="E27" s="16">
        <f>E28+E29</f>
        <v>-57423</v>
      </c>
      <c r="F27" s="16">
        <f t="shared" ref="F27:Q27" si="4">F28+F29</f>
        <v>-57423</v>
      </c>
      <c r="G27" s="16">
        <f t="shared" si="4"/>
        <v>0</v>
      </c>
      <c r="H27" s="16">
        <f t="shared" si="4"/>
        <v>0</v>
      </c>
      <c r="I27" s="16">
        <f t="shared" si="4"/>
        <v>0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0</v>
      </c>
      <c r="N27" s="16">
        <f t="shared" si="4"/>
        <v>0</v>
      </c>
      <c r="O27" s="16">
        <f t="shared" si="4"/>
        <v>0</v>
      </c>
      <c r="P27" s="16">
        <f t="shared" si="4"/>
        <v>0</v>
      </c>
      <c r="Q27" s="16">
        <f t="shared" si="4"/>
        <v>-57423</v>
      </c>
      <c r="R27" s="19"/>
    </row>
    <row r="28" spans="1:18" s="18" customFormat="1" ht="51" customHeight="1">
      <c r="A28" s="29"/>
      <c r="B28" s="24"/>
      <c r="C28" s="32"/>
      <c r="D28" s="17" t="s">
        <v>29</v>
      </c>
      <c r="E28" s="1">
        <f>-40423-7000</f>
        <v>-47423</v>
      </c>
      <c r="F28" s="1">
        <v>-47423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f>E28+J28</f>
        <v>-47423</v>
      </c>
      <c r="R28" s="33"/>
    </row>
    <row r="29" spans="1:18" s="18" customFormat="1" ht="51" customHeight="1">
      <c r="A29" s="29"/>
      <c r="B29" s="24"/>
      <c r="C29" s="32"/>
      <c r="D29" s="17" t="s">
        <v>27</v>
      </c>
      <c r="E29" s="1">
        <v>-10000</v>
      </c>
      <c r="F29" s="1">
        <v>-10000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f>E29+J29</f>
        <v>-10000</v>
      </c>
      <c r="R29" s="33"/>
    </row>
    <row r="30" spans="1:18" s="22" customFormat="1" ht="37.5" customHeight="1">
      <c r="A30" s="27" t="s">
        <v>48</v>
      </c>
      <c r="B30" s="9"/>
      <c r="C30" s="10"/>
      <c r="D30" s="11" t="s">
        <v>60</v>
      </c>
      <c r="E30" s="12">
        <f>E32+E34</f>
        <v>458154</v>
      </c>
      <c r="F30" s="12">
        <f t="shared" ref="F30:Q30" si="5">F32+F34</f>
        <v>458134</v>
      </c>
      <c r="G30" s="12">
        <f t="shared" si="5"/>
        <v>45837</v>
      </c>
      <c r="H30" s="12">
        <f t="shared" si="5"/>
        <v>0</v>
      </c>
      <c r="I30" s="12">
        <f t="shared" si="5"/>
        <v>0</v>
      </c>
      <c r="J30" s="12">
        <f t="shared" si="5"/>
        <v>51924</v>
      </c>
      <c r="K30" s="12">
        <f t="shared" si="5"/>
        <v>51924</v>
      </c>
      <c r="L30" s="12">
        <f t="shared" si="5"/>
        <v>4424</v>
      </c>
      <c r="M30" s="12">
        <f t="shared" si="5"/>
        <v>0</v>
      </c>
      <c r="N30" s="12">
        <f t="shared" si="5"/>
        <v>0</v>
      </c>
      <c r="O30" s="12">
        <f t="shared" si="5"/>
        <v>0</v>
      </c>
      <c r="P30" s="12">
        <f t="shared" si="5"/>
        <v>51924</v>
      </c>
      <c r="Q30" s="12">
        <f t="shared" si="5"/>
        <v>510078</v>
      </c>
    </row>
    <row r="31" spans="1:18" s="22" customFormat="1" ht="37.5" customHeight="1">
      <c r="A31" s="27" t="s">
        <v>49</v>
      </c>
      <c r="B31" s="8"/>
      <c r="C31" s="21"/>
      <c r="D31" s="11" t="s">
        <v>60</v>
      </c>
      <c r="E31" s="12">
        <f>E32+E34</f>
        <v>458154</v>
      </c>
      <c r="F31" s="12">
        <f t="shared" ref="F31:Q31" si="6">F32+F34</f>
        <v>458134</v>
      </c>
      <c r="G31" s="12">
        <f t="shared" si="6"/>
        <v>45837</v>
      </c>
      <c r="H31" s="12">
        <f t="shared" si="6"/>
        <v>0</v>
      </c>
      <c r="I31" s="12">
        <f t="shared" si="6"/>
        <v>0</v>
      </c>
      <c r="J31" s="12">
        <f t="shared" si="6"/>
        <v>51924</v>
      </c>
      <c r="K31" s="12">
        <f t="shared" si="6"/>
        <v>51924</v>
      </c>
      <c r="L31" s="12">
        <f t="shared" si="6"/>
        <v>4424</v>
      </c>
      <c r="M31" s="12">
        <f t="shared" si="6"/>
        <v>0</v>
      </c>
      <c r="N31" s="12">
        <f t="shared" si="6"/>
        <v>0</v>
      </c>
      <c r="O31" s="12">
        <f t="shared" si="6"/>
        <v>0</v>
      </c>
      <c r="P31" s="12">
        <f t="shared" si="6"/>
        <v>51924</v>
      </c>
      <c r="Q31" s="12">
        <f t="shared" si="6"/>
        <v>510078</v>
      </c>
    </row>
    <row r="32" spans="1:18" ht="30.75" customHeight="1">
      <c r="A32" s="28" t="s">
        <v>50</v>
      </c>
      <c r="B32" s="13" t="s">
        <v>51</v>
      </c>
      <c r="C32" s="14" t="s">
        <v>52</v>
      </c>
      <c r="D32" s="15" t="s">
        <v>53</v>
      </c>
      <c r="E32" s="16">
        <v>-3145</v>
      </c>
      <c r="F32" s="16">
        <v>-3145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">
        <v>0</v>
      </c>
      <c r="M32" s="16">
        <v>0</v>
      </c>
      <c r="N32" s="16">
        <v>0</v>
      </c>
      <c r="O32" s="16">
        <v>0</v>
      </c>
      <c r="P32" s="16">
        <v>0</v>
      </c>
      <c r="Q32" s="16">
        <v>-3145</v>
      </c>
    </row>
    <row r="33" spans="1:19" s="18" customFormat="1" ht="30.75" customHeight="1">
      <c r="A33" s="29"/>
      <c r="B33" s="30"/>
      <c r="C33" s="31"/>
      <c r="D33" s="17" t="s">
        <v>24</v>
      </c>
      <c r="E33" s="1">
        <v>-3145</v>
      </c>
      <c r="F33" s="1">
        <v>-3145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-3145</v>
      </c>
    </row>
    <row r="34" spans="1:19" ht="70.5" customHeight="1">
      <c r="A34" s="28" t="s">
        <v>54</v>
      </c>
      <c r="B34" s="13" t="s">
        <v>55</v>
      </c>
      <c r="C34" s="14" t="s">
        <v>56</v>
      </c>
      <c r="D34" s="15" t="s">
        <v>57</v>
      </c>
      <c r="E34" s="16">
        <f>E35+E36+E37+E38</f>
        <v>461299</v>
      </c>
      <c r="F34" s="16">
        <f t="shared" ref="F34:Q34" si="7">F35+F36+F37+F38</f>
        <v>461279</v>
      </c>
      <c r="G34" s="16">
        <f t="shared" si="7"/>
        <v>45837</v>
      </c>
      <c r="H34" s="16">
        <f t="shared" si="7"/>
        <v>0</v>
      </c>
      <c r="I34" s="16">
        <f t="shared" si="7"/>
        <v>0</v>
      </c>
      <c r="J34" s="16">
        <f t="shared" si="7"/>
        <v>51924</v>
      </c>
      <c r="K34" s="16">
        <f t="shared" si="7"/>
        <v>51924</v>
      </c>
      <c r="L34" s="16">
        <f t="shared" si="7"/>
        <v>4424</v>
      </c>
      <c r="M34" s="16">
        <f t="shared" si="7"/>
        <v>0</v>
      </c>
      <c r="N34" s="16">
        <f t="shared" si="7"/>
        <v>0</v>
      </c>
      <c r="O34" s="16">
        <f t="shared" si="7"/>
        <v>0</v>
      </c>
      <c r="P34" s="16">
        <f t="shared" si="7"/>
        <v>51924</v>
      </c>
      <c r="Q34" s="16">
        <f t="shared" si="7"/>
        <v>513223</v>
      </c>
      <c r="R34" s="19">
        <f>F34+152500</f>
        <v>613779</v>
      </c>
      <c r="S34" s="19"/>
    </row>
    <row r="35" spans="1:19" s="18" customFormat="1" ht="70.5" customHeight="1">
      <c r="A35" s="29"/>
      <c r="B35" s="30"/>
      <c r="C35" s="31"/>
      <c r="D35" s="17" t="s">
        <v>61</v>
      </c>
      <c r="E35" s="1">
        <v>40700</v>
      </c>
      <c r="F35" s="1">
        <v>40700</v>
      </c>
      <c r="G35" s="1">
        <v>33360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f>E35+J35</f>
        <v>40700</v>
      </c>
      <c r="R35" s="33"/>
      <c r="S35" s="33"/>
    </row>
    <row r="36" spans="1:19" s="18" customFormat="1" ht="93" customHeight="1">
      <c r="A36" s="29"/>
      <c r="B36" s="30"/>
      <c r="C36" s="31"/>
      <c r="D36" s="17" t="s">
        <v>62</v>
      </c>
      <c r="E36" s="1">
        <f>234331</f>
        <v>234331</v>
      </c>
      <c r="F36" s="1">
        <v>234331</v>
      </c>
      <c r="G36" s="1">
        <v>0</v>
      </c>
      <c r="H36" s="1">
        <v>0</v>
      </c>
      <c r="I36" s="1">
        <v>0</v>
      </c>
      <c r="J36" s="1">
        <v>4424</v>
      </c>
      <c r="K36" s="1">
        <v>4424</v>
      </c>
      <c r="L36" s="1">
        <v>4424</v>
      </c>
      <c r="M36" s="1">
        <v>0</v>
      </c>
      <c r="N36" s="1">
        <v>0</v>
      </c>
      <c r="O36" s="1">
        <v>0</v>
      </c>
      <c r="P36" s="1">
        <v>4424</v>
      </c>
      <c r="Q36" s="1">
        <f>E36+J36</f>
        <v>238755</v>
      </c>
      <c r="R36" s="33"/>
      <c r="S36" s="33"/>
    </row>
    <row r="37" spans="1:19" s="18" customFormat="1" ht="48.75" customHeight="1">
      <c r="A37" s="29"/>
      <c r="B37" s="30"/>
      <c r="C37" s="31"/>
      <c r="D37" s="17" t="s">
        <v>29</v>
      </c>
      <c r="E37" s="1">
        <v>15223</v>
      </c>
      <c r="F37" s="1">
        <v>15223</v>
      </c>
      <c r="G37" s="1">
        <f>12477</f>
        <v>12477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f>E37+J37</f>
        <v>15223</v>
      </c>
      <c r="R37" s="33"/>
      <c r="S37" s="33"/>
    </row>
    <row r="38" spans="1:19" s="18" customFormat="1" ht="48.75" customHeight="1">
      <c r="A38" s="29"/>
      <c r="B38" s="30"/>
      <c r="C38" s="31"/>
      <c r="D38" s="17" t="s">
        <v>24</v>
      </c>
      <c r="E38" s="1">
        <f>18545+152500</f>
        <v>171045</v>
      </c>
      <c r="F38" s="1">
        <f>18525+152500</f>
        <v>171025</v>
      </c>
      <c r="G38" s="1">
        <v>0</v>
      </c>
      <c r="H38" s="1">
        <v>0</v>
      </c>
      <c r="I38" s="1">
        <v>0</v>
      </c>
      <c r="J38" s="1">
        <v>47500</v>
      </c>
      <c r="K38" s="1">
        <v>47500</v>
      </c>
      <c r="L38" s="1">
        <v>0</v>
      </c>
      <c r="M38" s="1">
        <v>0</v>
      </c>
      <c r="N38" s="1">
        <v>0</v>
      </c>
      <c r="O38" s="1">
        <v>0</v>
      </c>
      <c r="P38" s="1">
        <v>47500</v>
      </c>
      <c r="Q38" s="1">
        <f>E38+J38</f>
        <v>218545</v>
      </c>
      <c r="R38" s="33">
        <f>E38+E37+E35</f>
        <v>226968</v>
      </c>
      <c r="S38" s="33"/>
    </row>
    <row r="39" spans="1:19" s="18" customFormat="1" ht="48.75" customHeight="1">
      <c r="A39" s="27" t="s">
        <v>64</v>
      </c>
      <c r="B39" s="9"/>
      <c r="C39" s="10"/>
      <c r="D39" s="11" t="s">
        <v>65</v>
      </c>
      <c r="E39" s="12">
        <v>-5000</v>
      </c>
      <c r="F39" s="12">
        <v>-5000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-5000</v>
      </c>
      <c r="R39" s="33"/>
      <c r="S39" s="33"/>
    </row>
    <row r="40" spans="1:19" s="18" customFormat="1" ht="48.75" customHeight="1">
      <c r="A40" s="27" t="s">
        <v>66</v>
      </c>
      <c r="B40" s="8"/>
      <c r="C40" s="21"/>
      <c r="D40" s="11" t="s">
        <v>65</v>
      </c>
      <c r="E40" s="12">
        <v>-5000</v>
      </c>
      <c r="F40" s="12">
        <v>-5000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-5000</v>
      </c>
      <c r="R40" s="33"/>
      <c r="S40" s="33"/>
    </row>
    <row r="41" spans="1:19" s="18" customFormat="1" ht="86.25" customHeight="1">
      <c r="A41" s="28" t="s">
        <v>67</v>
      </c>
      <c r="B41" s="13">
        <v>3160</v>
      </c>
      <c r="C41" s="14" t="s">
        <v>51</v>
      </c>
      <c r="D41" s="15" t="s">
        <v>68</v>
      </c>
      <c r="E41" s="16">
        <v>-5000</v>
      </c>
      <c r="F41" s="16">
        <v>-5000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">
        <v>0</v>
      </c>
      <c r="M41" s="16">
        <v>0</v>
      </c>
      <c r="N41" s="16">
        <v>0</v>
      </c>
      <c r="O41" s="16">
        <v>0</v>
      </c>
      <c r="P41" s="16">
        <v>0</v>
      </c>
      <c r="Q41" s="16">
        <v>-5000</v>
      </c>
      <c r="R41" s="33"/>
      <c r="S41" s="33"/>
    </row>
    <row r="42" spans="1:19" s="18" customFormat="1" ht="48.75" customHeight="1">
      <c r="A42" s="29"/>
      <c r="B42" s="30"/>
      <c r="C42" s="31"/>
      <c r="D42" s="17" t="s">
        <v>28</v>
      </c>
      <c r="E42" s="1">
        <v>-5000</v>
      </c>
      <c r="F42" s="1">
        <v>-5000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-5000</v>
      </c>
      <c r="R42" s="33"/>
      <c r="S42" s="33"/>
    </row>
    <row r="43" spans="1:19" s="22" customFormat="1" ht="34.5" customHeight="1">
      <c r="A43" s="27" t="s">
        <v>20</v>
      </c>
      <c r="B43" s="8" t="s">
        <v>20</v>
      </c>
      <c r="C43" s="21" t="s">
        <v>20</v>
      </c>
      <c r="D43" s="11" t="s">
        <v>21</v>
      </c>
      <c r="E43" s="12">
        <f>E30+E15+E39</f>
        <v>856991.66</v>
      </c>
      <c r="F43" s="12">
        <f t="shared" ref="F43:Q43" si="8">F30+F15+F39</f>
        <v>856971.66</v>
      </c>
      <c r="G43" s="12">
        <f t="shared" si="8"/>
        <v>45837</v>
      </c>
      <c r="H43" s="12">
        <f t="shared" si="8"/>
        <v>0</v>
      </c>
      <c r="I43" s="12">
        <f t="shared" si="8"/>
        <v>0</v>
      </c>
      <c r="J43" s="12">
        <f t="shared" si="8"/>
        <v>51924</v>
      </c>
      <c r="K43" s="12">
        <f t="shared" si="8"/>
        <v>51924</v>
      </c>
      <c r="L43" s="12">
        <f t="shared" si="8"/>
        <v>4424</v>
      </c>
      <c r="M43" s="12">
        <f t="shared" si="8"/>
        <v>0</v>
      </c>
      <c r="N43" s="12">
        <f t="shared" si="8"/>
        <v>0</v>
      </c>
      <c r="O43" s="12">
        <f t="shared" si="8"/>
        <v>0</v>
      </c>
      <c r="P43" s="12">
        <f t="shared" si="8"/>
        <v>51924</v>
      </c>
      <c r="Q43" s="12">
        <f t="shared" si="8"/>
        <v>908915.66</v>
      </c>
      <c r="R43" s="26"/>
    </row>
    <row r="44" spans="1:19" ht="35.25" customHeight="1">
      <c r="E44" s="19"/>
    </row>
    <row r="45" spans="1:19" ht="21" customHeight="1">
      <c r="G45" s="19"/>
    </row>
    <row r="46" spans="1:19">
      <c r="B46" s="20" t="s">
        <v>36</v>
      </c>
      <c r="M46" s="20" t="s">
        <v>37</v>
      </c>
    </row>
  </sheetData>
  <mergeCells count="24">
    <mergeCell ref="N12:N13"/>
    <mergeCell ref="O12:O13"/>
    <mergeCell ref="P11:P13"/>
    <mergeCell ref="Q10:Q13"/>
    <mergeCell ref="E10:I10"/>
    <mergeCell ref="E11:E13"/>
    <mergeCell ref="F11:F13"/>
    <mergeCell ref="G11:H11"/>
    <mergeCell ref="A7:Q7"/>
    <mergeCell ref="J10:P10"/>
    <mergeCell ref="J11:J13"/>
    <mergeCell ref="K11:K13"/>
    <mergeCell ref="M11:M13"/>
    <mergeCell ref="N11:O11"/>
    <mergeCell ref="L11:L13"/>
    <mergeCell ref="G12:G13"/>
    <mergeCell ref="H12:H13"/>
    <mergeCell ref="I11:I13"/>
    <mergeCell ref="A5:Q5"/>
    <mergeCell ref="A6:Q6"/>
    <mergeCell ref="A10:A13"/>
    <mergeCell ref="B10:B13"/>
    <mergeCell ref="C10:C13"/>
    <mergeCell ref="D10:D13"/>
  </mergeCells>
  <phoneticPr fontId="0" type="noConversion"/>
  <pageMargins left="0.19685039370078741" right="0.19685039370078741" top="0.39370078740157483" bottom="0.19685039370078741" header="0" footer="0"/>
  <pageSetup paperSize="9" scale="6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work1</cp:lastModifiedBy>
  <cp:lastPrinted>2020-12-22T15:10:18Z</cp:lastPrinted>
  <dcterms:created xsi:type="dcterms:W3CDTF">2020-06-23T13:02:32Z</dcterms:created>
  <dcterms:modified xsi:type="dcterms:W3CDTF">2021-01-29T11:17:10Z</dcterms:modified>
</cp:coreProperties>
</file>