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звіт" sheetId="2" r:id="rId1"/>
  </sheets>
  <calcPr calcId="145621"/>
</workbook>
</file>

<file path=xl/calcChain.xml><?xml version="1.0" encoding="utf-8"?>
<calcChain xmlns="http://schemas.openxmlformats.org/spreadsheetml/2006/main">
  <c r="D51" i="2" l="1"/>
  <c r="F51" i="2"/>
  <c r="G51" i="2"/>
  <c r="I51" i="2"/>
  <c r="J51" i="2"/>
  <c r="C51" i="2"/>
  <c r="O54" i="2"/>
  <c r="K54" i="2"/>
  <c r="Q54" i="2" s="1"/>
  <c r="H54" i="2"/>
  <c r="E54" i="2"/>
  <c r="D26" i="2"/>
  <c r="F26" i="2"/>
  <c r="G26" i="2"/>
  <c r="I26" i="2"/>
  <c r="J26" i="2"/>
  <c r="C26" i="2"/>
  <c r="K34" i="2"/>
  <c r="H34" i="2"/>
  <c r="E34" i="2"/>
  <c r="E12" i="2"/>
  <c r="E15" i="2"/>
  <c r="K12" i="2"/>
  <c r="O12" i="2"/>
  <c r="O15" i="2"/>
  <c r="K15" i="2"/>
  <c r="H15" i="2"/>
  <c r="D13" i="2"/>
  <c r="F13" i="2"/>
  <c r="G13" i="2"/>
  <c r="I13" i="2"/>
  <c r="L13" i="2" s="1"/>
  <c r="J13" i="2"/>
  <c r="M13" i="2" s="1"/>
  <c r="C13" i="2"/>
  <c r="H12" i="2"/>
  <c r="D7" i="2"/>
  <c r="F7" i="2"/>
  <c r="G7" i="2"/>
  <c r="I7" i="2"/>
  <c r="L7" i="2" s="1"/>
  <c r="J7" i="2"/>
  <c r="P7" i="2"/>
  <c r="C7" i="2"/>
  <c r="Q12" i="2" l="1"/>
  <c r="O13" i="2"/>
  <c r="Q15" i="2"/>
  <c r="P53" i="2"/>
  <c r="M53" i="2"/>
  <c r="K53" i="2"/>
  <c r="L53" i="2"/>
  <c r="O53" i="2"/>
  <c r="H53" i="2"/>
  <c r="E53" i="2"/>
  <c r="E47" i="2"/>
  <c r="E48" i="2"/>
  <c r="D35" i="2"/>
  <c r="F35" i="2"/>
  <c r="G35" i="2"/>
  <c r="I35" i="2"/>
  <c r="L35" i="2" s="1"/>
  <c r="J35" i="2"/>
  <c r="C35" i="2"/>
  <c r="K45" i="2"/>
  <c r="H45" i="2"/>
  <c r="E45" i="2"/>
  <c r="K33" i="2"/>
  <c r="N33" i="2" s="1"/>
  <c r="H33" i="2"/>
  <c r="Q33" i="2" s="1"/>
  <c r="E33" i="2"/>
  <c r="N45" i="2" l="1"/>
  <c r="Q53" i="2"/>
  <c r="H51" i="2"/>
  <c r="N53" i="2"/>
  <c r="Q45" i="2"/>
  <c r="P17" i="2"/>
  <c r="P19" i="2"/>
  <c r="P27" i="2"/>
  <c r="P28" i="2"/>
  <c r="P43" i="2"/>
  <c r="P47" i="2"/>
  <c r="P48" i="2"/>
  <c r="P49" i="2"/>
  <c r="O50" i="2"/>
  <c r="O49" i="2"/>
  <c r="O48" i="2"/>
  <c r="O47" i="2"/>
  <c r="O44" i="2"/>
  <c r="O43" i="2"/>
  <c r="O42" i="2"/>
  <c r="O41" i="2"/>
  <c r="O40" i="2"/>
  <c r="O39" i="2"/>
  <c r="O38" i="2"/>
  <c r="O37" i="2"/>
  <c r="O36" i="2"/>
  <c r="O32" i="2"/>
  <c r="O31" i="2"/>
  <c r="O30" i="2"/>
  <c r="O29" i="2"/>
  <c r="O28" i="2"/>
  <c r="O27" i="2"/>
  <c r="O25" i="2"/>
  <c r="O24" i="2"/>
  <c r="O23" i="2"/>
  <c r="O22" i="2"/>
  <c r="O21" i="2"/>
  <c r="O20" i="2"/>
  <c r="O19" i="2"/>
  <c r="O18" i="2"/>
  <c r="O17" i="2"/>
  <c r="O16" i="2"/>
  <c r="O14" i="2"/>
  <c r="O8" i="2"/>
  <c r="O9" i="2"/>
  <c r="O10" i="2"/>
  <c r="O11" i="2"/>
  <c r="M17" i="2"/>
  <c r="M19" i="2"/>
  <c r="M27" i="2"/>
  <c r="M28" i="2"/>
  <c r="M43" i="2"/>
  <c r="M47" i="2"/>
  <c r="M48" i="2"/>
  <c r="M49" i="2"/>
  <c r="L52" i="2"/>
  <c r="L50" i="2"/>
  <c r="L49" i="2"/>
  <c r="L48" i="2"/>
  <c r="L47" i="2"/>
  <c r="L44" i="2"/>
  <c r="L43" i="2"/>
  <c r="L42" i="2"/>
  <c r="L41" i="2"/>
  <c r="L40" i="2"/>
  <c r="L39" i="2"/>
  <c r="L38" i="2"/>
  <c r="L37" i="2"/>
  <c r="L36" i="2"/>
  <c r="L32" i="2"/>
  <c r="L31" i="2"/>
  <c r="L30" i="2"/>
  <c r="L29" i="2"/>
  <c r="L28" i="2"/>
  <c r="L27" i="2"/>
  <c r="L25" i="2"/>
  <c r="L24" i="2"/>
  <c r="L23" i="2"/>
  <c r="L22" i="2"/>
  <c r="L21" i="2"/>
  <c r="L20" i="2"/>
  <c r="L19" i="2"/>
  <c r="L18" i="2"/>
  <c r="L17" i="2"/>
  <c r="L16" i="2"/>
  <c r="L14" i="2"/>
  <c r="L9" i="2"/>
  <c r="L10" i="2"/>
  <c r="L11" i="2"/>
  <c r="L8" i="2"/>
  <c r="K52" i="2"/>
  <c r="K51" i="2" s="1"/>
  <c r="K50" i="2"/>
  <c r="K49" i="2"/>
  <c r="K48" i="2"/>
  <c r="N48" i="2" s="1"/>
  <c r="K47" i="2"/>
  <c r="K44" i="2"/>
  <c r="K43" i="2"/>
  <c r="K42" i="2"/>
  <c r="K41" i="2"/>
  <c r="K40" i="2"/>
  <c r="K39" i="2"/>
  <c r="K38" i="2"/>
  <c r="K37" i="2"/>
  <c r="K36" i="2"/>
  <c r="K32" i="2"/>
  <c r="K31" i="2"/>
  <c r="K30" i="2"/>
  <c r="K29" i="2"/>
  <c r="K28" i="2"/>
  <c r="K27" i="2"/>
  <c r="K25" i="2"/>
  <c r="K24" i="2"/>
  <c r="K23" i="2"/>
  <c r="K22" i="2"/>
  <c r="K21" i="2"/>
  <c r="K20" i="2"/>
  <c r="K19" i="2"/>
  <c r="K18" i="2"/>
  <c r="K17" i="2"/>
  <c r="K16" i="2"/>
  <c r="K14" i="2"/>
  <c r="K11" i="2"/>
  <c r="K10" i="2"/>
  <c r="K9" i="2"/>
  <c r="K8" i="2"/>
  <c r="O51" i="2"/>
  <c r="F46" i="2"/>
  <c r="G46" i="2"/>
  <c r="I46" i="2"/>
  <c r="J46" i="2"/>
  <c r="O35" i="2"/>
  <c r="H52" i="2"/>
  <c r="H50" i="2"/>
  <c r="H49" i="2"/>
  <c r="H48" i="2"/>
  <c r="H47" i="2"/>
  <c r="H44" i="2"/>
  <c r="H43" i="2"/>
  <c r="H42" i="2"/>
  <c r="H41" i="2"/>
  <c r="H40" i="2"/>
  <c r="H39" i="2"/>
  <c r="H38" i="2"/>
  <c r="H37" i="2"/>
  <c r="H36" i="2"/>
  <c r="H32" i="2"/>
  <c r="H31" i="2"/>
  <c r="H30" i="2"/>
  <c r="H29" i="2"/>
  <c r="H28" i="2"/>
  <c r="H27" i="2"/>
  <c r="H25" i="2"/>
  <c r="H24" i="2"/>
  <c r="H23" i="2"/>
  <c r="H22" i="2"/>
  <c r="H21" i="2"/>
  <c r="H20" i="2"/>
  <c r="H19" i="2"/>
  <c r="H18" i="2"/>
  <c r="H17" i="2"/>
  <c r="H16" i="2"/>
  <c r="H14" i="2"/>
  <c r="H11" i="2"/>
  <c r="H10" i="2"/>
  <c r="H9" i="2"/>
  <c r="H8" i="2"/>
  <c r="E52" i="2"/>
  <c r="E51" i="2" s="1"/>
  <c r="E49" i="2"/>
  <c r="E50" i="2"/>
  <c r="E37" i="2"/>
  <c r="E38" i="2"/>
  <c r="E39" i="2"/>
  <c r="E40" i="2"/>
  <c r="E41" i="2"/>
  <c r="E42" i="2"/>
  <c r="E43" i="2"/>
  <c r="E44" i="2"/>
  <c r="E36" i="2"/>
  <c r="E28" i="2"/>
  <c r="E29" i="2"/>
  <c r="E30" i="2"/>
  <c r="E31" i="2"/>
  <c r="E32" i="2"/>
  <c r="E27" i="2"/>
  <c r="E16" i="2"/>
  <c r="E17" i="2"/>
  <c r="E18" i="2"/>
  <c r="E19" i="2"/>
  <c r="E20" i="2"/>
  <c r="E21" i="2"/>
  <c r="E22" i="2"/>
  <c r="E23" i="2"/>
  <c r="E24" i="2"/>
  <c r="E25" i="2"/>
  <c r="E14" i="2"/>
  <c r="E9" i="2"/>
  <c r="E10" i="2"/>
  <c r="E11" i="2"/>
  <c r="E8" i="2"/>
  <c r="D46" i="2"/>
  <c r="C46" i="2"/>
  <c r="E26" i="2" l="1"/>
  <c r="K7" i="2"/>
  <c r="M46" i="2"/>
  <c r="H26" i="2"/>
  <c r="O46" i="2"/>
  <c r="K26" i="2"/>
  <c r="E7" i="2"/>
  <c r="E13" i="2"/>
  <c r="H13" i="2"/>
  <c r="K13" i="2"/>
  <c r="N7" i="2"/>
  <c r="H7" i="2"/>
  <c r="O7" i="2"/>
  <c r="K35" i="2"/>
  <c r="H35" i="2"/>
  <c r="E35" i="2"/>
  <c r="Q47" i="2"/>
  <c r="N27" i="2"/>
  <c r="Q27" i="2"/>
  <c r="O26" i="2"/>
  <c r="Q17" i="2"/>
  <c r="N17" i="2"/>
  <c r="F55" i="2"/>
  <c r="N19" i="2"/>
  <c r="N43" i="2"/>
  <c r="Q19" i="2"/>
  <c r="Q28" i="2"/>
  <c r="Q43" i="2"/>
  <c r="Q49" i="2"/>
  <c r="M26" i="2"/>
  <c r="N28" i="2"/>
  <c r="N49" i="2"/>
  <c r="M35" i="2"/>
  <c r="E46" i="2"/>
  <c r="Q9" i="2"/>
  <c r="Q11" i="2"/>
  <c r="Q16" i="2"/>
  <c r="Q18" i="2"/>
  <c r="Q20" i="2"/>
  <c r="Q22" i="2"/>
  <c r="Q24" i="2"/>
  <c r="Q29" i="2"/>
  <c r="Q31" i="2"/>
  <c r="Q38" i="2"/>
  <c r="Q40" i="2"/>
  <c r="Q42" i="2"/>
  <c r="Q44" i="2"/>
  <c r="Q50" i="2"/>
  <c r="N8" i="2"/>
  <c r="N14" i="2"/>
  <c r="N21" i="2"/>
  <c r="N23" i="2"/>
  <c r="N25" i="2"/>
  <c r="N30" i="2"/>
  <c r="N32" i="2"/>
  <c r="N37" i="2"/>
  <c r="N39" i="2"/>
  <c r="N41" i="2"/>
  <c r="I55" i="2"/>
  <c r="L51" i="2"/>
  <c r="N52" i="2"/>
  <c r="N50" i="2"/>
  <c r="N42" i="2"/>
  <c r="N40" i="2"/>
  <c r="N38" i="2"/>
  <c r="N36" i="2"/>
  <c r="N31" i="2"/>
  <c r="N29" i="2"/>
  <c r="N24" i="2"/>
  <c r="N22" i="2"/>
  <c r="N20" i="2"/>
  <c r="N16" i="2"/>
  <c r="N11" i="2"/>
  <c r="N9" i="2"/>
  <c r="Q41" i="2"/>
  <c r="Q39" i="2"/>
  <c r="Q37" i="2"/>
  <c r="Q32" i="2"/>
  <c r="Q30" i="2"/>
  <c r="Q25" i="2"/>
  <c r="Q23" i="2"/>
  <c r="Q21" i="2"/>
  <c r="Q14" i="2"/>
  <c r="Q10" i="2"/>
  <c r="Q8" i="2"/>
  <c r="L26" i="2"/>
  <c r="L46" i="2"/>
  <c r="N44" i="2"/>
  <c r="N18" i="2"/>
  <c r="N10" i="2"/>
  <c r="Q36" i="2"/>
  <c r="Q48" i="2"/>
  <c r="K46" i="2"/>
  <c r="P46" i="2"/>
  <c r="P35" i="2"/>
  <c r="J55" i="2"/>
  <c r="P26" i="2"/>
  <c r="P13" i="2"/>
  <c r="H46" i="2"/>
  <c r="G55" i="2"/>
  <c r="N47" i="2"/>
  <c r="C55" i="2"/>
  <c r="D55" i="2"/>
  <c r="N13" i="2" l="1"/>
  <c r="Q35" i="2"/>
  <c r="Q7" i="2"/>
  <c r="N35" i="2"/>
  <c r="N26" i="2"/>
  <c r="P55" i="2"/>
  <c r="Q26" i="2"/>
  <c r="K55" i="2"/>
  <c r="N51" i="2"/>
  <c r="Q51" i="2"/>
  <c r="O55" i="2"/>
  <c r="L55" i="2"/>
  <c r="N46" i="2"/>
  <c r="Q46" i="2"/>
  <c r="H55" i="2"/>
  <c r="Q13" i="2"/>
  <c r="E55" i="2"/>
  <c r="M55" i="2"/>
  <c r="Q55" i="2" l="1"/>
  <c r="N55" i="2"/>
</calcChain>
</file>

<file path=xl/sharedStrings.xml><?xml version="1.0" encoding="utf-8"?>
<sst xmlns="http://schemas.openxmlformats.org/spreadsheetml/2006/main" count="122" uniqueCount="107">
  <si>
    <t>Загальний фонд</t>
  </si>
  <si>
    <t>01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</si>
  <si>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</si>
  <si>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Підвищення кваліфікації депутатів місцевих рад та посадових осіб місцевого самоврядування</t>
  </si>
  <si>
    <t>Інша діяльність у сфері державного управління</t>
  </si>
  <si>
    <t>Інші заходи, пов`язані з економічною діяльністю</t>
  </si>
  <si>
    <t>02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</si>
  <si>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</si>
  <si>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</si>
  <si>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Централізовані заходи з лікування хворих на цукровий та нецукровий діабет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</si>
  <si>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</si>
  <si>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Заходи державної політики з питань дітей та їх соціального захисту</t>
  </si>
  <si>
    <t>Утримання та забезпечення діяльності центрів соціальних служб для сім`ї, дітей та молоді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</si>
  <si>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</si>
  <si>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Заходи з енергозбереження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</si>
  <si>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</si>
  <si>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</si>
  <si>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</si>
  <si>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Надання дошкільної освіти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</si>
  <si>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</si>
  <si>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позашкільної освіти закладами позашкільної освіти, заходи із позашкільної роботи з дітьми</t>
  </si>
  <si>
    <t>Методичне забезпечення діяльності закладів освіти</t>
  </si>
  <si>
    <t>Забезпечення діяльності інших закладів у сфері освіти</t>
  </si>
  <si>
    <t>Інші програми та заходи у сфері освіти</t>
  </si>
  <si>
    <t>08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</si>
  <si>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</si>
  <si>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зв`язку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</si>
  <si>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</si>
  <si>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</si>
  <si>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</si>
  <si>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</si>
  <si>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Інші видатки на соціальний захист ветеранів війни та праці</t>
  </si>
  <si>
    <t>Організація та проведення громадських робіт</t>
  </si>
  <si>
    <t>Інші заходи у сфері соціального захисту і соціального забезпечення</t>
  </si>
  <si>
    <t>10</t>
  </si>
  <si>
    <t>Надання спеціальної освіти мистецькими школами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</si>
  <si>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</si>
  <si>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</si>
  <si>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</si>
  <si>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37</t>
  </si>
  <si>
    <t>Резервний фонд</t>
  </si>
  <si>
    <t xml:space="preserve"> </t>
  </si>
  <si>
    <t xml:space="preserve">Усього </t>
  </si>
  <si>
    <t>Затверджено на 2020 рік</t>
  </si>
  <si>
    <t>Спеціаль-ний фонд</t>
  </si>
  <si>
    <t>Всього</t>
  </si>
  <si>
    <t>Районний бюджет</t>
  </si>
  <si>
    <t>% виконання до затвердженого плану на 2020 рік</t>
  </si>
  <si>
    <t>ВИДАТКИ</t>
  </si>
  <si>
    <t>0110150</t>
  </si>
  <si>
    <t>0110170</t>
  </si>
  <si>
    <t>0110180</t>
  </si>
  <si>
    <t>0210180</t>
  </si>
  <si>
    <t>0212010</t>
  </si>
  <si>
    <t>0212111</t>
  </si>
  <si>
    <t>0212144</t>
  </si>
  <si>
    <t>0213104</t>
  </si>
  <si>
    <t>0213112</t>
  </si>
  <si>
    <t>0213121</t>
  </si>
  <si>
    <t>0213192</t>
  </si>
  <si>
    <t>0217640</t>
  </si>
  <si>
    <t>0218110</t>
  </si>
  <si>
    <t>0219800</t>
  </si>
  <si>
    <t>0611010</t>
  </si>
  <si>
    <t>0611020</t>
  </si>
  <si>
    <t>0611090</t>
  </si>
  <si>
    <t>0611150</t>
  </si>
  <si>
    <t>0611161</t>
  </si>
  <si>
    <t>0611162</t>
  </si>
  <si>
    <t>0813031</t>
  </si>
  <si>
    <t>0813032</t>
  </si>
  <si>
    <t>0813033</t>
  </si>
  <si>
    <t>0813035</t>
  </si>
  <si>
    <t>0813140</t>
  </si>
  <si>
    <t>0813160</t>
  </si>
  <si>
    <t>0813191</t>
  </si>
  <si>
    <t>0813210</t>
  </si>
  <si>
    <t>0813242</t>
  </si>
  <si>
    <t>1011100</t>
  </si>
  <si>
    <t>1014030</t>
  </si>
  <si>
    <t>1014060</t>
  </si>
  <si>
    <t>1014081</t>
  </si>
  <si>
    <t>3718700</t>
  </si>
  <si>
    <t>Кропивницька районна рада</t>
  </si>
  <si>
    <t>Кропивницька районна державна адміністрація</t>
  </si>
  <si>
    <t>Відділ освіти районної державної адміністрації</t>
  </si>
  <si>
    <t>Управління соціального захисту населення районної державної адміністрації</t>
  </si>
  <si>
    <t>Сектор культури, молоді та спорту  районної державної адміністрації</t>
  </si>
  <si>
    <t>Фінансове управління районної державної адміністрація</t>
  </si>
  <si>
    <t>Код бюджетної класифікації</t>
  </si>
  <si>
    <t>Найменування показника</t>
  </si>
  <si>
    <t>0117693</t>
  </si>
  <si>
    <t>0617321</t>
  </si>
  <si>
    <t>Будівництво освітніх установ та закладів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</si>
  <si>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</si>
  <si>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</si>
  <si>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3719770</t>
  </si>
  <si>
    <t>Інші субвенції з місцевого бюджету</t>
  </si>
  <si>
    <t>Затверджено з урахуванням внесених змін на січень - грудень 2020 року</t>
  </si>
  <si>
    <t>Виконано за січень - грудень 2020 року</t>
  </si>
  <si>
    <t>Проведення місцевих виборів</t>
  </si>
  <si>
    <t>0210191</t>
  </si>
  <si>
    <t>3719620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</si>
  <si>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</si>
  <si>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Голова районної ради</t>
  </si>
  <si>
    <t>Андрій ЛЕЙБЕНКО</t>
  </si>
  <si>
    <t>% виконання до уточненого плану на січень - грудень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</si>
</sst>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0.0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6" fillId="2" borderId="0" xfId="0" applyFont="1" applyFill="1"/>
    <xf numFmtId="165" fontId="5" fillId="2" borderId="1" xfId="0" applyNumberFormat="1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 wrapText="1"/>
    </xf>
  </cellXfs>
  <cellStyles count="3">
    <cellStyle name="Звичайний 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view="pageBreakPreview" topLeftCell="B25" zoomScale="90" zoomScaleNormal="100" zoomScaleSheetLayoutView="90" workbookViewId="0">
      <selection activeCell="M37" sqref="M37"/>
    </sheetView>
  </sheetViews>
  <sheetFormatPr defaultRowHeight="12.75" x14ac:dyDescent="0.2"/>
  <cols>
    <col min="1" max="1" width="11.85546875" style="1" customWidth="1"/>
    <col min="2" max="2" width="45.85546875" style="1" customWidth="1"/>
    <col min="3" max="3" width="10.5703125" style="1" customWidth="1"/>
    <col min="4" max="4" width="7.7109375" style="1" customWidth="1"/>
    <col min="5" max="6" width="10.5703125" style="1" customWidth="1"/>
    <col min="7" max="7" width="8.28515625" style="1" customWidth="1"/>
    <col min="8" max="9" width="10.5703125" style="1" customWidth="1"/>
    <col min="10" max="10" width="8" style="1" customWidth="1"/>
    <col min="11" max="11" width="10.5703125" style="1" customWidth="1"/>
    <col min="12" max="12" width="9.28515625" style="1" customWidth="1"/>
    <col min="13" max="13" width="10.28515625" style="1" customWidth="1"/>
    <col min="14" max="15" width="9.28515625" style="1" customWidth="1"/>
    <col min="16" max="16" width="7.7109375" style="1" customWidth="1"/>
    <col min="17" max="17" width="9.28515625" style="1" customWidth="1"/>
    <col min="18" max="16384" width="9.140625" style="1"/>
  </cols>
  <sheetData>
    <row r="1" spans="1:17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7" x14ac:dyDescent="0.2">
      <c r="M2" s="5"/>
    </row>
    <row r="3" spans="1:17" ht="13.5" customHeight="1" x14ac:dyDescent="0.2">
      <c r="A3" s="17" t="s">
        <v>89</v>
      </c>
      <c r="B3" s="17" t="s">
        <v>90</v>
      </c>
      <c r="C3" s="19" t="s">
        <v>46</v>
      </c>
      <c r="D3" s="19"/>
      <c r="E3" s="19"/>
      <c r="F3" s="19"/>
      <c r="G3" s="19"/>
      <c r="H3" s="19"/>
      <c r="I3" s="19"/>
      <c r="J3" s="19"/>
      <c r="K3" s="19"/>
      <c r="L3" s="16" t="s">
        <v>47</v>
      </c>
      <c r="M3" s="16"/>
      <c r="N3" s="16"/>
      <c r="O3" s="16" t="s">
        <v>106</v>
      </c>
      <c r="P3" s="16"/>
      <c r="Q3" s="16"/>
    </row>
    <row r="4" spans="1:17" ht="40.5" customHeight="1" x14ac:dyDescent="0.2">
      <c r="A4" s="17"/>
      <c r="B4" s="17"/>
      <c r="C4" s="16" t="s">
        <v>43</v>
      </c>
      <c r="D4" s="16"/>
      <c r="E4" s="16"/>
      <c r="F4" s="16" t="s">
        <v>98</v>
      </c>
      <c r="G4" s="16"/>
      <c r="H4" s="16"/>
      <c r="I4" s="16" t="s">
        <v>99</v>
      </c>
      <c r="J4" s="16"/>
      <c r="K4" s="16"/>
      <c r="L4" s="16"/>
      <c r="M4" s="16"/>
      <c r="N4" s="16"/>
      <c r="O4" s="16"/>
      <c r="P4" s="16"/>
      <c r="Q4" s="16"/>
    </row>
    <row r="5" spans="1:17" s="6" customFormat="1" ht="36" customHeight="1" x14ac:dyDescent="0.2">
      <c r="A5" s="17"/>
      <c r="B5" s="17"/>
      <c r="C5" s="4" t="s">
        <v>0</v>
      </c>
      <c r="D5" s="4" t="s">
        <v>44</v>
      </c>
      <c r="E5" s="4" t="s">
        <v>45</v>
      </c>
      <c r="F5" s="4" t="s">
        <v>0</v>
      </c>
      <c r="G5" s="4" t="s">
        <v>44</v>
      </c>
      <c r="H5" s="4" t="s">
        <v>45</v>
      </c>
      <c r="I5" s="4" t="s">
        <v>0</v>
      </c>
      <c r="J5" s="4" t="s">
        <v>44</v>
      </c>
      <c r="K5" s="4" t="s">
        <v>45</v>
      </c>
      <c r="L5" s="4" t="s">
        <v>0</v>
      </c>
      <c r="M5" s="4" t="s">
        <v>44</v>
      </c>
      <c r="N5" s="4" t="s">
        <v>45</v>
      </c>
      <c r="O5" s="4" t="s">
        <v>0</v>
      </c>
      <c r="P5" s="4" t="s">
        <v>44</v>
      </c>
      <c r="Q5" s="4" t="s">
        <v>45</v>
      </c>
    </row>
    <row r="6" spans="1:17" s="6" customFormat="1" ht="15.75" customHeight="1" x14ac:dyDescent="0.2">
      <c r="A6" s="14" t="s">
        <v>48</v>
      </c>
      <c r="B6" s="1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7" t="s">
        <v>1</v>
      </c>
      <c r="B7" s="8" t="s">
        <v>83</v>
      </c>
      <c r="C7" s="2">
        <f>C11+C10+C9+C8+C12</f>
        <v>4496.8999999999996</v>
      </c>
      <c r="D7" s="2">
        <f t="shared" ref="D7:Q7" si="0">D11+D10+D9+D8+D12</f>
        <v>0</v>
      </c>
      <c r="E7" s="2">
        <f t="shared" si="0"/>
        <v>4496.8999999999996</v>
      </c>
      <c r="F7" s="2">
        <f t="shared" si="0"/>
        <v>6835</v>
      </c>
      <c r="G7" s="2">
        <f t="shared" si="0"/>
        <v>0.1</v>
      </c>
      <c r="H7" s="2">
        <f t="shared" si="0"/>
        <v>6835.1</v>
      </c>
      <c r="I7" s="2">
        <f t="shared" si="0"/>
        <v>5841.8</v>
      </c>
      <c r="J7" s="2">
        <f t="shared" si="0"/>
        <v>0.1</v>
      </c>
      <c r="K7" s="2">
        <f t="shared" si="0"/>
        <v>5841.9</v>
      </c>
      <c r="L7" s="2">
        <f>I7/C7*100</f>
        <v>129.90726945228937</v>
      </c>
      <c r="M7" s="2"/>
      <c r="N7" s="2">
        <f>K7/E7*100</f>
        <v>129.90949320643111</v>
      </c>
      <c r="O7" s="2">
        <f t="shared" si="0"/>
        <v>293.57784688479887</v>
      </c>
      <c r="P7" s="2">
        <f t="shared" si="0"/>
        <v>0</v>
      </c>
      <c r="Q7" s="2">
        <f t="shared" si="0"/>
        <v>293.57840866553124</v>
      </c>
    </row>
    <row r="8" spans="1:17" ht="51" customHeight="1" x14ac:dyDescent="0.2">
      <c r="A8" s="9" t="s">
        <v>49</v>
      </c>
      <c r="B8" s="10" t="s">
        <v>2</v>
      </c>
      <c r="C8" s="3">
        <v>3471.4</v>
      </c>
      <c r="D8" s="3"/>
      <c r="E8" s="3">
        <f>C8+D8</f>
        <v>3471.4</v>
      </c>
      <c r="F8" s="3">
        <v>3471.4</v>
      </c>
      <c r="G8" s="3">
        <v>0.1</v>
      </c>
      <c r="H8" s="3">
        <f>F8+G8</f>
        <v>3471.5</v>
      </c>
      <c r="I8" s="3">
        <v>2794.4</v>
      </c>
      <c r="J8" s="3">
        <v>0.1</v>
      </c>
      <c r="K8" s="3">
        <f>I8+J8</f>
        <v>2794.5</v>
      </c>
      <c r="L8" s="3">
        <f>I8/C8*100</f>
        <v>80.497781874747943</v>
      </c>
      <c r="M8" s="3"/>
      <c r="N8" s="3">
        <f>K8/E8*100</f>
        <v>80.50066255689346</v>
      </c>
      <c r="O8" s="2">
        <f t="shared" ref="O8:O53" si="1">I8/F8*100</f>
        <v>80.497781874747943</v>
      </c>
      <c r="P8" s="2"/>
      <c r="Q8" s="2">
        <f t="shared" ref="P8:Q24" si="2">K8/H8*100</f>
        <v>80.49834365548034</v>
      </c>
    </row>
    <row r="9" spans="1:17" ht="25.5" customHeight="1" x14ac:dyDescent="0.2">
      <c r="A9" s="9" t="s">
        <v>50</v>
      </c>
      <c r="B9" s="10" t="s">
        <v>3</v>
      </c>
      <c r="C9" s="3">
        <v>30</v>
      </c>
      <c r="D9" s="3"/>
      <c r="E9" s="3">
        <f t="shared" ref="E9:E12" si="3">C9+D9</f>
        <v>30</v>
      </c>
      <c r="F9" s="3">
        <v>30</v>
      </c>
      <c r="G9" s="3"/>
      <c r="H9" s="3">
        <f t="shared" ref="H9:H12" si="4">F9+G9</f>
        <v>30</v>
      </c>
      <c r="I9" s="3"/>
      <c r="J9" s="3"/>
      <c r="K9" s="3">
        <f t="shared" ref="K9:K12" si="5">I9+J9</f>
        <v>0</v>
      </c>
      <c r="L9" s="3">
        <f t="shared" ref="L9:N53" si="6">I9/C9*100</f>
        <v>0</v>
      </c>
      <c r="M9" s="3"/>
      <c r="N9" s="3">
        <f t="shared" si="6"/>
        <v>0</v>
      </c>
      <c r="O9" s="2">
        <f t="shared" si="1"/>
        <v>0</v>
      </c>
      <c r="P9" s="2"/>
      <c r="Q9" s="2">
        <f t="shared" si="2"/>
        <v>0</v>
      </c>
    </row>
    <row r="10" spans="1:17" ht="12.75" customHeight="1" x14ac:dyDescent="0.2">
      <c r="A10" s="9" t="s">
        <v>51</v>
      </c>
      <c r="B10" s="10" t="s">
        <v>4</v>
      </c>
      <c r="C10" s="3">
        <v>10</v>
      </c>
      <c r="D10" s="3"/>
      <c r="E10" s="3">
        <f t="shared" si="3"/>
        <v>10</v>
      </c>
      <c r="F10" s="3">
        <v>10</v>
      </c>
      <c r="G10" s="3"/>
      <c r="H10" s="3">
        <f t="shared" si="4"/>
        <v>10</v>
      </c>
      <c r="I10" s="3">
        <v>2.5</v>
      </c>
      <c r="J10" s="3"/>
      <c r="K10" s="3">
        <f t="shared" si="5"/>
        <v>2.5</v>
      </c>
      <c r="L10" s="3">
        <f t="shared" si="6"/>
        <v>25</v>
      </c>
      <c r="M10" s="3"/>
      <c r="N10" s="3">
        <f t="shared" si="6"/>
        <v>25</v>
      </c>
      <c r="O10" s="2">
        <f t="shared" si="1"/>
        <v>25</v>
      </c>
      <c r="P10" s="2"/>
      <c r="Q10" s="2">
        <f t="shared" si="2"/>
        <v>25</v>
      </c>
    </row>
    <row r="11" spans="1:17" ht="12.75" customHeight="1" x14ac:dyDescent="0.2">
      <c r="A11" s="9" t="s">
        <v>91</v>
      </c>
      <c r="B11" s="10" t="s">
        <v>5</v>
      </c>
      <c r="C11" s="3">
        <v>985.5</v>
      </c>
      <c r="D11" s="3"/>
      <c r="E11" s="3">
        <f t="shared" si="3"/>
        <v>985.5</v>
      </c>
      <c r="F11" s="3">
        <v>985.5</v>
      </c>
      <c r="G11" s="3"/>
      <c r="H11" s="3">
        <f t="shared" si="4"/>
        <v>985.5</v>
      </c>
      <c r="I11" s="3">
        <v>985.5</v>
      </c>
      <c r="J11" s="3"/>
      <c r="K11" s="3">
        <f t="shared" si="5"/>
        <v>985.5</v>
      </c>
      <c r="L11" s="3">
        <f t="shared" si="6"/>
        <v>100</v>
      </c>
      <c r="M11" s="3"/>
      <c r="N11" s="3">
        <f t="shared" si="6"/>
        <v>100</v>
      </c>
      <c r="O11" s="2">
        <f t="shared" si="1"/>
        <v>100</v>
      </c>
      <c r="P11" s="2"/>
      <c r="Q11" s="2">
        <f t="shared" si="2"/>
        <v>100</v>
      </c>
    </row>
    <row r="12" spans="1:17" ht="12.75" customHeight="1" x14ac:dyDescent="0.2">
      <c r="A12" s="9" t="s">
        <v>91</v>
      </c>
      <c r="B12" s="10" t="s">
        <v>100</v>
      </c>
      <c r="C12" s="3"/>
      <c r="D12" s="3"/>
      <c r="E12" s="3">
        <f t="shared" si="3"/>
        <v>0</v>
      </c>
      <c r="F12" s="3">
        <v>2338.1</v>
      </c>
      <c r="G12" s="3"/>
      <c r="H12" s="3">
        <f t="shared" si="4"/>
        <v>2338.1</v>
      </c>
      <c r="I12" s="3">
        <v>2059.4</v>
      </c>
      <c r="J12" s="3"/>
      <c r="K12" s="3">
        <f t="shared" si="5"/>
        <v>2059.4</v>
      </c>
      <c r="L12" s="3"/>
      <c r="M12" s="3"/>
      <c r="N12" s="3"/>
      <c r="O12" s="2">
        <f t="shared" ref="O12" si="7">I12/F12*100</f>
        <v>88.080065010050902</v>
      </c>
      <c r="P12" s="2"/>
      <c r="Q12" s="2">
        <f t="shared" ref="Q12" si="8">K12/H12*100</f>
        <v>88.080065010050902</v>
      </c>
    </row>
    <row r="13" spans="1:17" ht="15.75" customHeight="1" x14ac:dyDescent="0.2">
      <c r="A13" s="7" t="s">
        <v>6</v>
      </c>
      <c r="B13" s="8" t="s">
        <v>84</v>
      </c>
      <c r="C13" s="2">
        <f>C14+C16+C17+C18+C19+C20+C21+C22+C23++C24+C25+C15</f>
        <v>23917.020999999997</v>
      </c>
      <c r="D13" s="2">
        <f t="shared" ref="D13:K13" si="9">D14+D16+D17+D18+D19+D20+D21+D22+D23++D24+D25+D15</f>
        <v>613.4</v>
      </c>
      <c r="E13" s="2">
        <f t="shared" si="9"/>
        <v>24530.420999999998</v>
      </c>
      <c r="F13" s="2">
        <f t="shared" si="9"/>
        <v>25721.5</v>
      </c>
      <c r="G13" s="2">
        <f t="shared" si="9"/>
        <v>1312.7999999999997</v>
      </c>
      <c r="H13" s="2">
        <f t="shared" si="9"/>
        <v>27034.3</v>
      </c>
      <c r="I13" s="2">
        <f t="shared" si="9"/>
        <v>25332.100000000006</v>
      </c>
      <c r="J13" s="2">
        <f t="shared" si="9"/>
        <v>1312.6999999999998</v>
      </c>
      <c r="K13" s="2">
        <f t="shared" si="9"/>
        <v>26644.800000000003</v>
      </c>
      <c r="L13" s="2">
        <f>I13/C13*100</f>
        <v>105.9166189635407</v>
      </c>
      <c r="M13" s="2">
        <f>J13/D13*100</f>
        <v>214.00391261819368</v>
      </c>
      <c r="N13" s="2">
        <f>K13/E13*100</f>
        <v>108.61941586734285</v>
      </c>
      <c r="O13" s="2">
        <f>I13/F13*100</f>
        <v>98.48609140213442</v>
      </c>
      <c r="P13" s="2">
        <f t="shared" si="2"/>
        <v>99.992382693479598</v>
      </c>
      <c r="Q13" s="2">
        <f t="shared" si="2"/>
        <v>98.559237709132489</v>
      </c>
    </row>
    <row r="14" spans="1:17" ht="18" customHeight="1" x14ac:dyDescent="0.2">
      <c r="A14" s="9" t="s">
        <v>52</v>
      </c>
      <c r="B14" s="10" t="s">
        <v>4</v>
      </c>
      <c r="C14" s="3">
        <v>169.5</v>
      </c>
      <c r="D14" s="3"/>
      <c r="E14" s="3">
        <f>C14+D14</f>
        <v>169.5</v>
      </c>
      <c r="F14" s="3">
        <v>169.5</v>
      </c>
      <c r="G14" s="3"/>
      <c r="H14" s="3">
        <f>F14+G14</f>
        <v>169.5</v>
      </c>
      <c r="I14" s="3">
        <v>169.5</v>
      </c>
      <c r="J14" s="3"/>
      <c r="K14" s="3">
        <f>I14+J14</f>
        <v>169.5</v>
      </c>
      <c r="L14" s="3">
        <f t="shared" si="6"/>
        <v>100</v>
      </c>
      <c r="M14" s="3"/>
      <c r="N14" s="3">
        <f t="shared" si="6"/>
        <v>100</v>
      </c>
      <c r="O14" s="2">
        <f t="shared" si="1"/>
        <v>100</v>
      </c>
      <c r="P14" s="2"/>
      <c r="Q14" s="2">
        <f t="shared" si="2"/>
        <v>100</v>
      </c>
    </row>
    <row r="15" spans="1:17" ht="18" customHeight="1" x14ac:dyDescent="0.2">
      <c r="A15" s="9" t="s">
        <v>101</v>
      </c>
      <c r="B15" s="10" t="s">
        <v>100</v>
      </c>
      <c r="C15" s="3"/>
      <c r="D15" s="3"/>
      <c r="E15" s="3">
        <f>C15+D15</f>
        <v>0</v>
      </c>
      <c r="F15" s="3">
        <v>4.4000000000000004</v>
      </c>
      <c r="G15" s="3"/>
      <c r="H15" s="3">
        <f>F15+G15</f>
        <v>4.4000000000000004</v>
      </c>
      <c r="I15" s="3">
        <v>4.4000000000000004</v>
      </c>
      <c r="J15" s="3"/>
      <c r="K15" s="3">
        <f>I15+J15</f>
        <v>4.4000000000000004</v>
      </c>
      <c r="L15" s="3"/>
      <c r="M15" s="3"/>
      <c r="N15" s="3"/>
      <c r="O15" s="2">
        <f t="shared" ref="O15" si="10">I15/F15*100</f>
        <v>100</v>
      </c>
      <c r="P15" s="2"/>
      <c r="Q15" s="2">
        <f t="shared" ref="Q15" si="11">K15/H15*100</f>
        <v>100</v>
      </c>
    </row>
    <row r="16" spans="1:17" ht="25.5" x14ac:dyDescent="0.2">
      <c r="A16" s="9" t="s">
        <v>53</v>
      </c>
      <c r="B16" s="10" t="s">
        <v>7</v>
      </c>
      <c r="C16" s="3">
        <v>13078.5</v>
      </c>
      <c r="D16" s="3"/>
      <c r="E16" s="3">
        <f t="shared" ref="E16:E54" si="12">C16+D16</f>
        <v>13078.5</v>
      </c>
      <c r="F16" s="3">
        <v>13485</v>
      </c>
      <c r="G16" s="3">
        <v>670.5</v>
      </c>
      <c r="H16" s="3">
        <f t="shared" ref="H16:H25" si="13">F16+G16</f>
        <v>14155.5</v>
      </c>
      <c r="I16" s="3">
        <v>13362.9</v>
      </c>
      <c r="J16" s="3">
        <v>670.5</v>
      </c>
      <c r="K16" s="3">
        <f t="shared" ref="K16:K25" si="14">I16+J16</f>
        <v>14033.4</v>
      </c>
      <c r="L16" s="3">
        <f t="shared" si="6"/>
        <v>102.17456130290171</v>
      </c>
      <c r="M16" s="3"/>
      <c r="N16" s="3">
        <f t="shared" si="6"/>
        <v>107.30129602018579</v>
      </c>
      <c r="O16" s="2">
        <f t="shared" si="1"/>
        <v>99.094549499443829</v>
      </c>
      <c r="P16" s="2"/>
      <c r="Q16" s="2">
        <f t="shared" si="2"/>
        <v>99.1374377450461</v>
      </c>
    </row>
    <row r="17" spans="1:17" ht="38.25" x14ac:dyDescent="0.2">
      <c r="A17" s="9" t="s">
        <v>54</v>
      </c>
      <c r="B17" s="10" t="s">
        <v>8</v>
      </c>
      <c r="C17" s="3">
        <v>4632.8</v>
      </c>
      <c r="D17" s="3">
        <v>44.4</v>
      </c>
      <c r="E17" s="3">
        <f t="shared" si="12"/>
        <v>4677.2</v>
      </c>
      <c r="F17" s="3">
        <v>5082.1000000000004</v>
      </c>
      <c r="G17" s="3">
        <v>44.4</v>
      </c>
      <c r="H17" s="3">
        <f t="shared" si="13"/>
        <v>5126.5</v>
      </c>
      <c r="I17" s="3">
        <v>4852</v>
      </c>
      <c r="J17" s="3">
        <v>44.3</v>
      </c>
      <c r="K17" s="3">
        <f t="shared" si="14"/>
        <v>4896.3</v>
      </c>
      <c r="L17" s="3">
        <f t="shared" si="6"/>
        <v>104.73147988257641</v>
      </c>
      <c r="M17" s="3">
        <f t="shared" si="6"/>
        <v>99.774774774774784</v>
      </c>
      <c r="N17" s="3">
        <f t="shared" si="6"/>
        <v>104.68442658000514</v>
      </c>
      <c r="O17" s="2">
        <f t="shared" si="1"/>
        <v>95.472344109718421</v>
      </c>
      <c r="P17" s="2">
        <f t="shared" si="2"/>
        <v>99.774774774774784</v>
      </c>
      <c r="Q17" s="2">
        <f t="shared" si="2"/>
        <v>95.509606944308985</v>
      </c>
    </row>
    <row r="18" spans="1:17" ht="25.5" x14ac:dyDescent="0.2">
      <c r="A18" s="9" t="s">
        <v>55</v>
      </c>
      <c r="B18" s="10" t="s">
        <v>9</v>
      </c>
      <c r="C18" s="3">
        <v>1730.8</v>
      </c>
      <c r="D18" s="3"/>
      <c r="E18" s="3">
        <f t="shared" si="12"/>
        <v>1730.8</v>
      </c>
      <c r="F18" s="3">
        <v>2121.3000000000002</v>
      </c>
      <c r="G18" s="3"/>
      <c r="H18" s="3">
        <f t="shared" si="13"/>
        <v>2121.3000000000002</v>
      </c>
      <c r="I18" s="3">
        <v>2084.5</v>
      </c>
      <c r="J18" s="3"/>
      <c r="K18" s="3">
        <f t="shared" si="14"/>
        <v>2084.5</v>
      </c>
      <c r="L18" s="3">
        <f t="shared" si="6"/>
        <v>120.435636699792</v>
      </c>
      <c r="M18" s="3"/>
      <c r="N18" s="3">
        <f t="shared" si="6"/>
        <v>120.435636699792</v>
      </c>
      <c r="O18" s="2">
        <f t="shared" si="1"/>
        <v>98.265214726818456</v>
      </c>
      <c r="P18" s="2"/>
      <c r="Q18" s="2">
        <f t="shared" si="2"/>
        <v>98.265214726818456</v>
      </c>
    </row>
    <row r="19" spans="1:17" ht="51" x14ac:dyDescent="0.2">
      <c r="A19" s="9" t="s">
        <v>56</v>
      </c>
      <c r="B19" s="10" t="s">
        <v>10</v>
      </c>
      <c r="C19" s="3">
        <v>2455.1209999999996</v>
      </c>
      <c r="D19" s="3">
        <v>554</v>
      </c>
      <c r="E19" s="3">
        <f t="shared" si="12"/>
        <v>3009.1209999999996</v>
      </c>
      <c r="F19" s="3">
        <v>2455.1</v>
      </c>
      <c r="G19" s="3">
        <v>582.29999999999995</v>
      </c>
      <c r="H19" s="3">
        <f t="shared" si="13"/>
        <v>3037.3999999999996</v>
      </c>
      <c r="I19" s="3">
        <v>2455</v>
      </c>
      <c r="J19" s="3">
        <v>582.29999999999995</v>
      </c>
      <c r="K19" s="3">
        <f t="shared" si="14"/>
        <v>3037.3</v>
      </c>
      <c r="L19" s="3">
        <f t="shared" si="6"/>
        <v>99.995071526006271</v>
      </c>
      <c r="M19" s="3">
        <f t="shared" si="6"/>
        <v>105.10830324909746</v>
      </c>
      <c r="N19" s="3">
        <f t="shared" si="6"/>
        <v>100.93645287112085</v>
      </c>
      <c r="O19" s="2">
        <f t="shared" si="1"/>
        <v>99.995926846156976</v>
      </c>
      <c r="P19" s="2">
        <f t="shared" si="2"/>
        <v>100</v>
      </c>
      <c r="Q19" s="2">
        <f t="shared" si="2"/>
        <v>99.996707710541926</v>
      </c>
    </row>
    <row r="20" spans="1:17" ht="25.5" x14ac:dyDescent="0.2">
      <c r="A20" s="9" t="s">
        <v>57</v>
      </c>
      <c r="B20" s="10" t="s">
        <v>11</v>
      </c>
      <c r="C20" s="3">
        <v>40</v>
      </c>
      <c r="D20" s="3"/>
      <c r="E20" s="3">
        <f t="shared" si="12"/>
        <v>40</v>
      </c>
      <c r="F20" s="3">
        <v>40</v>
      </c>
      <c r="G20" s="3"/>
      <c r="H20" s="3">
        <f t="shared" si="13"/>
        <v>40</v>
      </c>
      <c r="I20" s="3">
        <v>40</v>
      </c>
      <c r="J20" s="3"/>
      <c r="K20" s="3">
        <f t="shared" si="14"/>
        <v>40</v>
      </c>
      <c r="L20" s="3">
        <f t="shared" si="6"/>
        <v>100</v>
      </c>
      <c r="M20" s="3"/>
      <c r="N20" s="3">
        <f t="shared" si="6"/>
        <v>100</v>
      </c>
      <c r="O20" s="2">
        <f t="shared" si="1"/>
        <v>100</v>
      </c>
      <c r="P20" s="2"/>
      <c r="Q20" s="2">
        <f t="shared" si="2"/>
        <v>100</v>
      </c>
    </row>
    <row r="21" spans="1:17" ht="31.5" customHeight="1" x14ac:dyDescent="0.2">
      <c r="A21" s="9" t="s">
        <v>58</v>
      </c>
      <c r="B21" s="10" t="s">
        <v>12</v>
      </c>
      <c r="C21" s="3">
        <v>426.6</v>
      </c>
      <c r="D21" s="3"/>
      <c r="E21" s="3">
        <f t="shared" si="12"/>
        <v>426.6</v>
      </c>
      <c r="F21" s="3">
        <v>452.7</v>
      </c>
      <c r="G21" s="3">
        <v>0.6</v>
      </c>
      <c r="H21" s="3">
        <f t="shared" si="13"/>
        <v>453.3</v>
      </c>
      <c r="I21" s="3">
        <v>452.7</v>
      </c>
      <c r="J21" s="3">
        <v>0.6</v>
      </c>
      <c r="K21" s="3">
        <f t="shared" si="14"/>
        <v>453.3</v>
      </c>
      <c r="L21" s="3">
        <f t="shared" si="6"/>
        <v>106.11814345991559</v>
      </c>
      <c r="M21" s="3"/>
      <c r="N21" s="3">
        <f t="shared" si="6"/>
        <v>106.25879043600561</v>
      </c>
      <c r="O21" s="2">
        <f t="shared" si="1"/>
        <v>100</v>
      </c>
      <c r="P21" s="2"/>
      <c r="Q21" s="2">
        <f t="shared" si="2"/>
        <v>100</v>
      </c>
    </row>
    <row r="22" spans="1:17" ht="38.25" x14ac:dyDescent="0.2">
      <c r="A22" s="9" t="s">
        <v>59</v>
      </c>
      <c r="B22" s="10" t="s">
        <v>13</v>
      </c>
      <c r="C22" s="3">
        <v>135</v>
      </c>
      <c r="D22" s="3"/>
      <c r="E22" s="3">
        <f t="shared" si="12"/>
        <v>135</v>
      </c>
      <c r="F22" s="3">
        <v>135</v>
      </c>
      <c r="G22" s="3"/>
      <c r="H22" s="3">
        <f t="shared" si="13"/>
        <v>135</v>
      </c>
      <c r="I22" s="3">
        <v>135</v>
      </c>
      <c r="J22" s="3"/>
      <c r="K22" s="3">
        <f t="shared" si="14"/>
        <v>135</v>
      </c>
      <c r="L22" s="3">
        <f t="shared" si="6"/>
        <v>100</v>
      </c>
      <c r="M22" s="3"/>
      <c r="N22" s="3">
        <f t="shared" si="6"/>
        <v>100</v>
      </c>
      <c r="O22" s="2">
        <f t="shared" si="1"/>
        <v>100</v>
      </c>
      <c r="P22" s="2"/>
      <c r="Q22" s="2">
        <f t="shared" si="2"/>
        <v>100</v>
      </c>
    </row>
    <row r="23" spans="1:17" hidden="1" x14ac:dyDescent="0.2">
      <c r="A23" s="9" t="s">
        <v>60</v>
      </c>
      <c r="B23" s="10" t="s">
        <v>14</v>
      </c>
      <c r="C23" s="3">
        <v>0</v>
      </c>
      <c r="D23" s="3"/>
      <c r="E23" s="3">
        <f t="shared" si="12"/>
        <v>0</v>
      </c>
      <c r="F23" s="3"/>
      <c r="G23" s="3"/>
      <c r="H23" s="3">
        <f t="shared" si="13"/>
        <v>0</v>
      </c>
      <c r="I23" s="3"/>
      <c r="J23" s="3"/>
      <c r="K23" s="3">
        <f t="shared" si="14"/>
        <v>0</v>
      </c>
      <c r="L23" s="3" t="e">
        <f t="shared" si="6"/>
        <v>#DIV/0!</v>
      </c>
      <c r="M23" s="3"/>
      <c r="N23" s="3" t="e">
        <f t="shared" si="6"/>
        <v>#DIV/0!</v>
      </c>
      <c r="O23" s="2" t="e">
        <f t="shared" si="1"/>
        <v>#DIV/0!</v>
      </c>
      <c r="P23" s="2"/>
      <c r="Q23" s="2" t="e">
        <f t="shared" si="2"/>
        <v>#DIV/0!</v>
      </c>
    </row>
    <row r="24" spans="1:17" ht="29.25" customHeight="1" x14ac:dyDescent="0.2">
      <c r="A24" s="9" t="s">
        <v>61</v>
      </c>
      <c r="B24" s="10" t="s">
        <v>15</v>
      </c>
      <c r="C24" s="3">
        <v>250</v>
      </c>
      <c r="D24" s="3"/>
      <c r="E24" s="3">
        <f t="shared" si="12"/>
        <v>250</v>
      </c>
      <c r="F24" s="3">
        <v>250</v>
      </c>
      <c r="G24" s="3"/>
      <c r="H24" s="3">
        <f t="shared" si="13"/>
        <v>250</v>
      </c>
      <c r="I24" s="3">
        <v>249.9</v>
      </c>
      <c r="J24" s="3"/>
      <c r="K24" s="3">
        <f t="shared" si="14"/>
        <v>249.9</v>
      </c>
      <c r="L24" s="3">
        <f t="shared" si="6"/>
        <v>99.960000000000008</v>
      </c>
      <c r="M24" s="3"/>
      <c r="N24" s="3">
        <f t="shared" si="6"/>
        <v>99.960000000000008</v>
      </c>
      <c r="O24" s="2">
        <f t="shared" si="1"/>
        <v>99.960000000000008</v>
      </c>
      <c r="P24" s="2"/>
      <c r="Q24" s="2">
        <f t="shared" si="2"/>
        <v>99.960000000000008</v>
      </c>
    </row>
    <row r="25" spans="1:17" ht="38.25" x14ac:dyDescent="0.2">
      <c r="A25" s="9" t="s">
        <v>62</v>
      </c>
      <c r="B25" s="10" t="s">
        <v>16</v>
      </c>
      <c r="C25" s="3">
        <v>998.7</v>
      </c>
      <c r="D25" s="3">
        <v>15</v>
      </c>
      <c r="E25" s="3">
        <f t="shared" si="12"/>
        <v>1013.7</v>
      </c>
      <c r="F25" s="3">
        <v>1526.4</v>
      </c>
      <c r="G25" s="3">
        <v>15</v>
      </c>
      <c r="H25" s="3">
        <f t="shared" si="13"/>
        <v>1541.4</v>
      </c>
      <c r="I25" s="3">
        <v>1526.2</v>
      </c>
      <c r="J25" s="3">
        <v>15</v>
      </c>
      <c r="K25" s="3">
        <f t="shared" si="14"/>
        <v>1541.2</v>
      </c>
      <c r="L25" s="3">
        <f t="shared" si="6"/>
        <v>152.81866426354262</v>
      </c>
      <c r="M25" s="3"/>
      <c r="N25" s="3">
        <f t="shared" si="6"/>
        <v>152.03709184176776</v>
      </c>
      <c r="O25" s="2">
        <f t="shared" si="1"/>
        <v>99.986897274633122</v>
      </c>
      <c r="P25" s="2"/>
      <c r="Q25" s="2">
        <f t="shared" ref="Q25:Q55" si="15">K25/H25*100</f>
        <v>99.987024782665102</v>
      </c>
    </row>
    <row r="26" spans="1:17" x14ac:dyDescent="0.2">
      <c r="A26" s="7" t="s">
        <v>17</v>
      </c>
      <c r="B26" s="8" t="s">
        <v>85</v>
      </c>
      <c r="C26" s="2">
        <f>C27+C28+C29+C30+C31+C32+C33+C34</f>
        <v>95768.700000000012</v>
      </c>
      <c r="D26" s="2">
        <f t="shared" ref="D26:K26" si="16">D27+D28+D29+D30+D31+D32+D33+D34</f>
        <v>4370.0999999999995</v>
      </c>
      <c r="E26" s="2">
        <f t="shared" si="16"/>
        <v>100138.8</v>
      </c>
      <c r="F26" s="2">
        <f t="shared" si="16"/>
        <v>95326.7</v>
      </c>
      <c r="G26" s="2">
        <f t="shared" si="16"/>
        <v>5629.8</v>
      </c>
      <c r="H26" s="2">
        <f t="shared" si="16"/>
        <v>100956.5</v>
      </c>
      <c r="I26" s="2">
        <f t="shared" si="16"/>
        <v>90862.5</v>
      </c>
      <c r="J26" s="2">
        <f t="shared" si="16"/>
        <v>5176.3</v>
      </c>
      <c r="K26" s="2">
        <f t="shared" si="16"/>
        <v>96038.8</v>
      </c>
      <c r="L26" s="2">
        <f>I26/C26*100</f>
        <v>94.877031848610244</v>
      </c>
      <c r="M26" s="2">
        <f>J26/D26*100</f>
        <v>118.44809043271323</v>
      </c>
      <c r="N26" s="2">
        <f>K26/E26*100</f>
        <v>95.905682912117982</v>
      </c>
      <c r="O26" s="2">
        <f>I26/F26*100</f>
        <v>95.316946878471626</v>
      </c>
      <c r="P26" s="2">
        <f t="shared" ref="P26:P55" si="17">J26/G26*100</f>
        <v>91.944651675015095</v>
      </c>
      <c r="Q26" s="2">
        <f t="shared" si="15"/>
        <v>95.128892146617602</v>
      </c>
    </row>
    <row r="27" spans="1:17" x14ac:dyDescent="0.2">
      <c r="A27" s="9" t="s">
        <v>63</v>
      </c>
      <c r="B27" s="10" t="s">
        <v>18</v>
      </c>
      <c r="C27" s="3">
        <v>10797.1</v>
      </c>
      <c r="D27" s="3">
        <v>660</v>
      </c>
      <c r="E27" s="3">
        <f t="shared" si="12"/>
        <v>11457.1</v>
      </c>
      <c r="F27" s="3">
        <v>10793.9</v>
      </c>
      <c r="G27" s="3">
        <v>353.1</v>
      </c>
      <c r="H27" s="3">
        <f t="shared" ref="H27:H32" si="18">F27+G27</f>
        <v>11147</v>
      </c>
      <c r="I27" s="3">
        <v>10126.299999999999</v>
      </c>
      <c r="J27" s="3">
        <v>294.89999999999998</v>
      </c>
      <c r="K27" s="3">
        <f t="shared" ref="K27:K32" si="19">I27+J27</f>
        <v>10421.199999999999</v>
      </c>
      <c r="L27" s="3">
        <f t="shared" si="6"/>
        <v>93.787220642579939</v>
      </c>
      <c r="M27" s="3">
        <f t="shared" si="6"/>
        <v>44.68181818181818</v>
      </c>
      <c r="N27" s="3">
        <f t="shared" si="6"/>
        <v>90.958444981714379</v>
      </c>
      <c r="O27" s="2">
        <f t="shared" si="1"/>
        <v>93.815025153095718</v>
      </c>
      <c r="P27" s="2">
        <f t="shared" si="17"/>
        <v>83.517417162276956</v>
      </c>
      <c r="Q27" s="2">
        <f t="shared" si="15"/>
        <v>93.488831075625725</v>
      </c>
    </row>
    <row r="28" spans="1:17" ht="50.25" customHeight="1" x14ac:dyDescent="0.2">
      <c r="A28" s="9" t="s">
        <v>64</v>
      </c>
      <c r="B28" s="10" t="s">
        <v>19</v>
      </c>
      <c r="C28" s="3">
        <v>81461.5</v>
      </c>
      <c r="D28" s="3">
        <v>3503.7</v>
      </c>
      <c r="E28" s="3">
        <f t="shared" si="12"/>
        <v>84965.2</v>
      </c>
      <c r="F28" s="3">
        <v>81022.7</v>
      </c>
      <c r="G28" s="3">
        <v>1497.3</v>
      </c>
      <c r="H28" s="3">
        <f t="shared" si="18"/>
        <v>82520</v>
      </c>
      <c r="I28" s="3">
        <v>77238.3</v>
      </c>
      <c r="J28" s="3">
        <v>1102.0999999999999</v>
      </c>
      <c r="K28" s="3">
        <f t="shared" si="19"/>
        <v>78340.400000000009</v>
      </c>
      <c r="L28" s="3">
        <f t="shared" si="6"/>
        <v>94.815710489004019</v>
      </c>
      <c r="M28" s="3">
        <f t="shared" si="6"/>
        <v>31.455318663127553</v>
      </c>
      <c r="N28" s="3">
        <f t="shared" si="6"/>
        <v>92.202925433000814</v>
      </c>
      <c r="O28" s="2">
        <f t="shared" si="1"/>
        <v>95.329210208990816</v>
      </c>
      <c r="P28" s="3">
        <f t="shared" si="17"/>
        <v>73.605823816202502</v>
      </c>
      <c r="Q28" s="2">
        <f t="shared" si="15"/>
        <v>94.935046049442576</v>
      </c>
    </row>
    <row r="29" spans="1:17" ht="42.75" customHeight="1" x14ac:dyDescent="0.2">
      <c r="A29" s="9" t="s">
        <v>65</v>
      </c>
      <c r="B29" s="10" t="s">
        <v>20</v>
      </c>
      <c r="C29" s="3">
        <v>966.1</v>
      </c>
      <c r="D29" s="3"/>
      <c r="E29" s="3">
        <f t="shared" si="12"/>
        <v>966.1</v>
      </c>
      <c r="F29" s="3">
        <v>966.1</v>
      </c>
      <c r="G29" s="3"/>
      <c r="H29" s="3">
        <f t="shared" si="18"/>
        <v>966.1</v>
      </c>
      <c r="I29" s="3">
        <v>965.5</v>
      </c>
      <c r="J29" s="3"/>
      <c r="K29" s="3">
        <f t="shared" si="19"/>
        <v>965.5</v>
      </c>
      <c r="L29" s="3">
        <f t="shared" si="6"/>
        <v>99.937894627885299</v>
      </c>
      <c r="M29" s="3"/>
      <c r="N29" s="3">
        <f t="shared" si="6"/>
        <v>99.937894627885299</v>
      </c>
      <c r="O29" s="2">
        <f t="shared" si="1"/>
        <v>99.937894627885299</v>
      </c>
      <c r="P29" s="3"/>
      <c r="Q29" s="2">
        <f t="shared" si="15"/>
        <v>99.937894627885299</v>
      </c>
    </row>
    <row r="30" spans="1:17" ht="18.75" customHeight="1" x14ac:dyDescent="0.2">
      <c r="A30" s="9" t="s">
        <v>66</v>
      </c>
      <c r="B30" s="10" t="s">
        <v>21</v>
      </c>
      <c r="C30" s="3">
        <v>673.3</v>
      </c>
      <c r="D30" s="3"/>
      <c r="E30" s="3">
        <f t="shared" si="12"/>
        <v>673.3</v>
      </c>
      <c r="F30" s="3">
        <v>673.3</v>
      </c>
      <c r="G30" s="3"/>
      <c r="H30" s="3">
        <f t="shared" si="18"/>
        <v>673.3</v>
      </c>
      <c r="I30" s="3">
        <v>672.9</v>
      </c>
      <c r="J30" s="3"/>
      <c r="K30" s="3">
        <f t="shared" si="19"/>
        <v>672.9</v>
      </c>
      <c r="L30" s="3">
        <f t="shared" si="6"/>
        <v>99.940591118372197</v>
      </c>
      <c r="M30" s="3"/>
      <c r="N30" s="3">
        <f t="shared" si="6"/>
        <v>99.940591118372197</v>
      </c>
      <c r="O30" s="2">
        <f t="shared" si="1"/>
        <v>99.940591118372197</v>
      </c>
      <c r="P30" s="3"/>
      <c r="Q30" s="2">
        <f t="shared" si="15"/>
        <v>99.940591118372197</v>
      </c>
    </row>
    <row r="31" spans="1:17" ht="27" customHeight="1" x14ac:dyDescent="0.2">
      <c r="A31" s="9" t="s">
        <v>67</v>
      </c>
      <c r="B31" s="10" t="s">
        <v>22</v>
      </c>
      <c r="C31" s="3">
        <v>1841.7</v>
      </c>
      <c r="D31" s="3"/>
      <c r="E31" s="3">
        <f t="shared" si="12"/>
        <v>1841.7</v>
      </c>
      <c r="F31" s="3">
        <v>1841.7</v>
      </c>
      <c r="G31" s="3"/>
      <c r="H31" s="3">
        <f t="shared" si="18"/>
        <v>1841.7</v>
      </c>
      <c r="I31" s="3">
        <v>1839.6</v>
      </c>
      <c r="J31" s="3"/>
      <c r="K31" s="3">
        <f t="shared" si="19"/>
        <v>1839.6</v>
      </c>
      <c r="L31" s="3">
        <f t="shared" si="6"/>
        <v>99.885974914481181</v>
      </c>
      <c r="M31" s="3"/>
      <c r="N31" s="3">
        <f t="shared" si="6"/>
        <v>99.885974914481181</v>
      </c>
      <c r="O31" s="2">
        <f t="shared" si="1"/>
        <v>99.885974914481181</v>
      </c>
      <c r="P31" s="3"/>
      <c r="Q31" s="2">
        <f t="shared" si="15"/>
        <v>99.885974914481181</v>
      </c>
    </row>
    <row r="32" spans="1:17" x14ac:dyDescent="0.2">
      <c r="A32" s="9" t="s">
        <v>68</v>
      </c>
      <c r="B32" s="10" t="s">
        <v>23</v>
      </c>
      <c r="C32" s="3">
        <v>29</v>
      </c>
      <c r="D32" s="3"/>
      <c r="E32" s="3">
        <f t="shared" si="12"/>
        <v>29</v>
      </c>
      <c r="F32" s="3">
        <v>29</v>
      </c>
      <c r="G32" s="3"/>
      <c r="H32" s="3">
        <f t="shared" si="18"/>
        <v>29</v>
      </c>
      <c r="I32" s="3">
        <v>19.899999999999999</v>
      </c>
      <c r="J32" s="3"/>
      <c r="K32" s="3">
        <f t="shared" si="19"/>
        <v>19.899999999999999</v>
      </c>
      <c r="L32" s="3">
        <f t="shared" si="6"/>
        <v>68.620689655172413</v>
      </c>
      <c r="M32" s="3"/>
      <c r="N32" s="3">
        <f t="shared" si="6"/>
        <v>68.620689655172413</v>
      </c>
      <c r="O32" s="2">
        <f t="shared" si="1"/>
        <v>68.620689655172413</v>
      </c>
      <c r="P32" s="3"/>
      <c r="Q32" s="2">
        <f t="shared" si="15"/>
        <v>68.620689655172413</v>
      </c>
    </row>
    <row r="33" spans="1:17" x14ac:dyDescent="0.2">
      <c r="A33" s="9" t="s">
        <v>92</v>
      </c>
      <c r="B33" s="10" t="s">
        <v>93</v>
      </c>
      <c r="C33" s="3"/>
      <c r="D33" s="3">
        <v>206.4</v>
      </c>
      <c r="E33" s="3">
        <f>C33+D33</f>
        <v>206.4</v>
      </c>
      <c r="F33" s="3"/>
      <c r="G33" s="3">
        <v>3779.4</v>
      </c>
      <c r="H33" s="3">
        <f>F33+G33</f>
        <v>3779.4</v>
      </c>
      <c r="I33" s="3"/>
      <c r="J33" s="3">
        <v>3779.3</v>
      </c>
      <c r="K33" s="3">
        <f>I33+J33</f>
        <v>3779.3</v>
      </c>
      <c r="L33" s="3"/>
      <c r="M33" s="3"/>
      <c r="N33" s="3">
        <f t="shared" ref="N33" si="20">K33/E33*100</f>
        <v>1831.0562015503876</v>
      </c>
      <c r="O33" s="2"/>
      <c r="P33" s="3"/>
      <c r="Q33" s="2">
        <f t="shared" ref="Q33" si="21">K33/H33*100</f>
        <v>99.997354077366779</v>
      </c>
    </row>
    <row r="34" spans="1:17" x14ac:dyDescent="0.2">
      <c r="A34" s="9"/>
      <c r="B34" s="11"/>
      <c r="C34" s="3"/>
      <c r="D34" s="3"/>
      <c r="E34" s="3">
        <f>C34+D34</f>
        <v>0</v>
      </c>
      <c r="F34" s="3"/>
      <c r="G34" s="3"/>
      <c r="H34" s="3">
        <f>F34+G34</f>
        <v>0</v>
      </c>
      <c r="I34" s="3"/>
      <c r="J34" s="3"/>
      <c r="K34" s="3">
        <f>I34+J34</f>
        <v>0</v>
      </c>
      <c r="L34" s="3"/>
      <c r="M34" s="3"/>
      <c r="N34" s="3"/>
      <c r="O34" s="2"/>
      <c r="P34" s="3"/>
      <c r="Q34" s="2"/>
    </row>
    <row r="35" spans="1:17" ht="25.5" x14ac:dyDescent="0.2">
      <c r="A35" s="7" t="s">
        <v>24</v>
      </c>
      <c r="B35" s="8" t="s">
        <v>86</v>
      </c>
      <c r="C35" s="2">
        <f>C36+C37+C38+C39+C40+C41+C42+C43+C44+C45</f>
        <v>1323.8649999999998</v>
      </c>
      <c r="D35" s="2">
        <f t="shared" ref="D35:K35" si="22">D36+D37+D38+D39+D40+D41+D42+D43+D44+D45</f>
        <v>1720.66</v>
      </c>
      <c r="E35" s="2">
        <f t="shared" si="22"/>
        <v>3044.5249999999996</v>
      </c>
      <c r="F35" s="2">
        <f t="shared" si="22"/>
        <v>1194.9000000000001</v>
      </c>
      <c r="G35" s="2">
        <f t="shared" si="22"/>
        <v>1720.6000000000001</v>
      </c>
      <c r="H35" s="2">
        <f t="shared" si="22"/>
        <v>2915.5</v>
      </c>
      <c r="I35" s="2">
        <f t="shared" si="22"/>
        <v>862.90000000000009</v>
      </c>
      <c r="J35" s="2">
        <f t="shared" si="22"/>
        <v>1720.6000000000001</v>
      </c>
      <c r="K35" s="2">
        <f t="shared" si="22"/>
        <v>2583.5</v>
      </c>
      <c r="L35" s="2">
        <f>I35/C35*100</f>
        <v>65.180362045979024</v>
      </c>
      <c r="M35" s="2">
        <f>J35/D35*100</f>
        <v>99.996512965954935</v>
      </c>
      <c r="N35" s="2">
        <f>K35/E35*100</f>
        <v>84.857243740813431</v>
      </c>
      <c r="O35" s="2">
        <f>I35/F35*100</f>
        <v>72.215248137919502</v>
      </c>
      <c r="P35" s="2">
        <f t="shared" si="17"/>
        <v>100</v>
      </c>
      <c r="Q35" s="2">
        <f t="shared" si="15"/>
        <v>88.612587892299771</v>
      </c>
    </row>
    <row r="36" spans="1:17" ht="25.5" x14ac:dyDescent="0.2">
      <c r="A36" s="9" t="s">
        <v>69</v>
      </c>
      <c r="B36" s="10" t="s">
        <v>25</v>
      </c>
      <c r="C36" s="3">
        <v>5</v>
      </c>
      <c r="D36" s="3"/>
      <c r="E36" s="3">
        <f t="shared" si="12"/>
        <v>5</v>
      </c>
      <c r="F36" s="3">
        <v>5</v>
      </c>
      <c r="G36" s="3"/>
      <c r="H36" s="3">
        <f t="shared" ref="H36:H45" si="23">F36+G36</f>
        <v>5</v>
      </c>
      <c r="I36" s="3">
        <v>2.1</v>
      </c>
      <c r="J36" s="3"/>
      <c r="K36" s="3">
        <f t="shared" ref="K36:K45" si="24">I36+J36</f>
        <v>2.1</v>
      </c>
      <c r="L36" s="3">
        <f t="shared" si="6"/>
        <v>42.000000000000007</v>
      </c>
      <c r="M36" s="3"/>
      <c r="N36" s="3">
        <f t="shared" si="6"/>
        <v>42.000000000000007</v>
      </c>
      <c r="O36" s="2">
        <f t="shared" si="1"/>
        <v>42.000000000000007</v>
      </c>
      <c r="P36" s="2"/>
      <c r="Q36" s="2">
        <f t="shared" si="15"/>
        <v>42.000000000000007</v>
      </c>
    </row>
    <row r="37" spans="1:17" ht="25.5" x14ac:dyDescent="0.2">
      <c r="A37" s="9" t="s">
        <v>70</v>
      </c>
      <c r="B37" s="10" t="s">
        <v>26</v>
      </c>
      <c r="C37" s="3">
        <v>54.9</v>
      </c>
      <c r="D37" s="3"/>
      <c r="E37" s="3">
        <f t="shared" si="12"/>
        <v>54.9</v>
      </c>
      <c r="F37" s="3">
        <v>54.9</v>
      </c>
      <c r="G37" s="3"/>
      <c r="H37" s="3">
        <f t="shared" si="23"/>
        <v>54.9</v>
      </c>
      <c r="I37" s="3">
        <v>26</v>
      </c>
      <c r="J37" s="3"/>
      <c r="K37" s="3">
        <f t="shared" si="24"/>
        <v>26</v>
      </c>
      <c r="L37" s="3">
        <f t="shared" si="6"/>
        <v>47.358834244080143</v>
      </c>
      <c r="M37" s="3"/>
      <c r="N37" s="3">
        <f t="shared" si="6"/>
        <v>47.358834244080143</v>
      </c>
      <c r="O37" s="2">
        <f t="shared" si="1"/>
        <v>47.358834244080143</v>
      </c>
      <c r="P37" s="2"/>
      <c r="Q37" s="2">
        <f t="shared" si="15"/>
        <v>47.358834244080143</v>
      </c>
    </row>
    <row r="38" spans="1:17" ht="38.25" x14ac:dyDescent="0.2">
      <c r="A38" s="9" t="s">
        <v>71</v>
      </c>
      <c r="B38" s="10" t="s">
        <v>27</v>
      </c>
      <c r="C38" s="3">
        <v>428</v>
      </c>
      <c r="D38" s="3"/>
      <c r="E38" s="3">
        <f t="shared" si="12"/>
        <v>428</v>
      </c>
      <c r="F38" s="3">
        <v>428</v>
      </c>
      <c r="G38" s="3"/>
      <c r="H38" s="3">
        <f t="shared" si="23"/>
        <v>428</v>
      </c>
      <c r="I38" s="3">
        <v>198.4</v>
      </c>
      <c r="J38" s="3"/>
      <c r="K38" s="3">
        <f t="shared" si="24"/>
        <v>198.4</v>
      </c>
      <c r="L38" s="3">
        <f t="shared" si="6"/>
        <v>46.355140186915889</v>
      </c>
      <c r="M38" s="3"/>
      <c r="N38" s="3">
        <f t="shared" si="6"/>
        <v>46.355140186915889</v>
      </c>
      <c r="O38" s="2">
        <f t="shared" si="1"/>
        <v>46.355140186915889</v>
      </c>
      <c r="P38" s="2"/>
      <c r="Q38" s="2">
        <f t="shared" si="15"/>
        <v>46.355140186915889</v>
      </c>
    </row>
    <row r="39" spans="1:17" ht="25.5" x14ac:dyDescent="0.2">
      <c r="A39" s="9" t="s">
        <v>72</v>
      </c>
      <c r="B39" s="10" t="s">
        <v>28</v>
      </c>
      <c r="C39" s="3">
        <v>26.5</v>
      </c>
      <c r="D39" s="3"/>
      <c r="E39" s="3">
        <f t="shared" si="12"/>
        <v>26.5</v>
      </c>
      <c r="F39" s="3">
        <v>26.5</v>
      </c>
      <c r="G39" s="3"/>
      <c r="H39" s="3">
        <f t="shared" si="23"/>
        <v>26.5</v>
      </c>
      <c r="I39" s="3">
        <v>19.7</v>
      </c>
      <c r="J39" s="3"/>
      <c r="K39" s="3">
        <f t="shared" si="24"/>
        <v>19.7</v>
      </c>
      <c r="L39" s="3">
        <f t="shared" si="6"/>
        <v>74.339622641509422</v>
      </c>
      <c r="M39" s="3"/>
      <c r="N39" s="3">
        <f t="shared" si="6"/>
        <v>74.339622641509422</v>
      </c>
      <c r="O39" s="2">
        <f t="shared" si="1"/>
        <v>74.339622641509422</v>
      </c>
      <c r="P39" s="2"/>
      <c r="Q39" s="2">
        <f t="shared" si="15"/>
        <v>74.339622641509422</v>
      </c>
    </row>
    <row r="40" spans="1:17" ht="54" hidden="1" customHeight="1" x14ac:dyDescent="0.2">
      <c r="A40" s="9" t="s">
        <v>73</v>
      </c>
      <c r="B40" s="10" t="s">
        <v>29</v>
      </c>
      <c r="C40" s="3">
        <v>0</v>
      </c>
      <c r="D40" s="3"/>
      <c r="E40" s="3">
        <f t="shared" si="12"/>
        <v>0</v>
      </c>
      <c r="F40" s="3"/>
      <c r="G40" s="3"/>
      <c r="H40" s="3">
        <f t="shared" si="23"/>
        <v>0</v>
      </c>
      <c r="I40" s="3"/>
      <c r="J40" s="3"/>
      <c r="K40" s="3">
        <f t="shared" si="24"/>
        <v>0</v>
      </c>
      <c r="L40" s="3" t="e">
        <f t="shared" si="6"/>
        <v>#DIV/0!</v>
      </c>
      <c r="M40" s="3"/>
      <c r="N40" s="3" t="e">
        <f t="shared" si="6"/>
        <v>#DIV/0!</v>
      </c>
      <c r="O40" s="2" t="e">
        <f t="shared" si="1"/>
        <v>#DIV/0!</v>
      </c>
      <c r="P40" s="2"/>
      <c r="Q40" s="2" t="e">
        <f t="shared" si="15"/>
        <v>#DIV/0!</v>
      </c>
    </row>
    <row r="41" spans="1:17" ht="60.75" customHeight="1" x14ac:dyDescent="0.2">
      <c r="A41" s="9" t="s">
        <v>74</v>
      </c>
      <c r="B41" s="10" t="s">
        <v>30</v>
      </c>
      <c r="C41" s="3">
        <v>103.66500000000001</v>
      </c>
      <c r="D41" s="3"/>
      <c r="E41" s="3">
        <f t="shared" si="12"/>
        <v>103.66500000000001</v>
      </c>
      <c r="F41" s="3">
        <v>98.7</v>
      </c>
      <c r="G41" s="3"/>
      <c r="H41" s="3">
        <f t="shared" si="23"/>
        <v>98.7</v>
      </c>
      <c r="I41" s="3">
        <v>86.4</v>
      </c>
      <c r="J41" s="3"/>
      <c r="K41" s="3">
        <f t="shared" si="24"/>
        <v>86.4</v>
      </c>
      <c r="L41" s="3">
        <f t="shared" si="6"/>
        <v>83.345391405006509</v>
      </c>
      <c r="M41" s="3"/>
      <c r="N41" s="3">
        <f t="shared" si="6"/>
        <v>83.345391405006509</v>
      </c>
      <c r="O41" s="2">
        <f t="shared" si="1"/>
        <v>87.537993920972639</v>
      </c>
      <c r="P41" s="2"/>
      <c r="Q41" s="2">
        <f t="shared" si="15"/>
        <v>87.537993920972639</v>
      </c>
    </row>
    <row r="42" spans="1:17" ht="25.5" x14ac:dyDescent="0.2">
      <c r="A42" s="9" t="s">
        <v>75</v>
      </c>
      <c r="B42" s="10" t="s">
        <v>31</v>
      </c>
      <c r="C42" s="3">
        <v>4.8000000000000007</v>
      </c>
      <c r="D42" s="3"/>
      <c r="E42" s="3">
        <f t="shared" si="12"/>
        <v>4.8000000000000007</v>
      </c>
      <c r="F42" s="3">
        <v>4.8</v>
      </c>
      <c r="G42" s="3"/>
      <c r="H42" s="3">
        <f t="shared" si="23"/>
        <v>4.8</v>
      </c>
      <c r="I42" s="3">
        <v>2.9</v>
      </c>
      <c r="J42" s="3"/>
      <c r="K42" s="3">
        <f t="shared" si="24"/>
        <v>2.9</v>
      </c>
      <c r="L42" s="3">
        <f t="shared" si="6"/>
        <v>60.41666666666665</v>
      </c>
      <c r="M42" s="3"/>
      <c r="N42" s="3">
        <f t="shared" si="6"/>
        <v>60.41666666666665</v>
      </c>
      <c r="O42" s="2">
        <f t="shared" si="1"/>
        <v>60.416666666666664</v>
      </c>
      <c r="P42" s="2"/>
      <c r="Q42" s="2">
        <f t="shared" si="15"/>
        <v>60.416666666666664</v>
      </c>
    </row>
    <row r="43" spans="1:17" ht="21.75" customHeight="1" x14ac:dyDescent="0.2">
      <c r="A43" s="9" t="s">
        <v>76</v>
      </c>
      <c r="B43" s="10" t="s">
        <v>32</v>
      </c>
      <c r="C43" s="3">
        <v>110.00000000000001</v>
      </c>
      <c r="D43" s="3">
        <v>13.46</v>
      </c>
      <c r="E43" s="3">
        <f t="shared" si="12"/>
        <v>123.46000000000001</v>
      </c>
      <c r="F43" s="3">
        <v>60</v>
      </c>
      <c r="G43" s="3">
        <v>13.4</v>
      </c>
      <c r="H43" s="3">
        <f t="shared" si="23"/>
        <v>73.400000000000006</v>
      </c>
      <c r="I43" s="3">
        <v>28.8</v>
      </c>
      <c r="J43" s="3">
        <v>13.4</v>
      </c>
      <c r="K43" s="3">
        <f t="shared" si="24"/>
        <v>42.2</v>
      </c>
      <c r="L43" s="3">
        <f t="shared" si="6"/>
        <v>26.18181818181818</v>
      </c>
      <c r="M43" s="3">
        <f t="shared" si="6"/>
        <v>99.554234769687966</v>
      </c>
      <c r="N43" s="3">
        <f t="shared" si="6"/>
        <v>34.181111291106433</v>
      </c>
      <c r="O43" s="2">
        <f t="shared" si="1"/>
        <v>48.000000000000007</v>
      </c>
      <c r="P43" s="2">
        <f t="shared" si="17"/>
        <v>100</v>
      </c>
      <c r="Q43" s="2">
        <f t="shared" si="15"/>
        <v>57.493188010899175</v>
      </c>
    </row>
    <row r="44" spans="1:17" ht="25.5" x14ac:dyDescent="0.2">
      <c r="A44" s="9" t="s">
        <v>77</v>
      </c>
      <c r="B44" s="10" t="s">
        <v>33</v>
      </c>
      <c r="C44" s="3">
        <v>591</v>
      </c>
      <c r="D44" s="3"/>
      <c r="E44" s="3">
        <f t="shared" si="12"/>
        <v>591</v>
      </c>
      <c r="F44" s="3">
        <v>517</v>
      </c>
      <c r="G44" s="3"/>
      <c r="H44" s="3">
        <f t="shared" si="23"/>
        <v>517</v>
      </c>
      <c r="I44" s="3">
        <v>498.6</v>
      </c>
      <c r="J44" s="3"/>
      <c r="K44" s="3">
        <f t="shared" si="24"/>
        <v>498.6</v>
      </c>
      <c r="L44" s="3">
        <f t="shared" si="6"/>
        <v>84.365482233502547</v>
      </c>
      <c r="M44" s="3"/>
      <c r="N44" s="3">
        <f t="shared" si="6"/>
        <v>84.365482233502547</v>
      </c>
      <c r="O44" s="2">
        <f t="shared" si="1"/>
        <v>96.441005802707934</v>
      </c>
      <c r="P44" s="2"/>
      <c r="Q44" s="2">
        <f t="shared" si="15"/>
        <v>96.441005802707934</v>
      </c>
    </row>
    <row r="45" spans="1:17" ht="76.5" customHeight="1" x14ac:dyDescent="0.2">
      <c r="A45" s="9" t="s">
        <v>94</v>
      </c>
      <c r="B45" s="10" t="s">
        <v>95</v>
      </c>
      <c r="C45" s="3">
        <v>0</v>
      </c>
      <c r="D45" s="3">
        <v>1707.2</v>
      </c>
      <c r="E45" s="3">
        <f t="shared" si="12"/>
        <v>1707.2</v>
      </c>
      <c r="F45" s="3"/>
      <c r="G45" s="3">
        <v>1707.2</v>
      </c>
      <c r="H45" s="3">
        <f t="shared" si="23"/>
        <v>1707.2</v>
      </c>
      <c r="I45" s="3"/>
      <c r="J45" s="3">
        <v>1707.2</v>
      </c>
      <c r="K45" s="3">
        <f t="shared" si="24"/>
        <v>1707.2</v>
      </c>
      <c r="L45" s="3"/>
      <c r="M45" s="3"/>
      <c r="N45" s="3">
        <f t="shared" si="6"/>
        <v>100</v>
      </c>
      <c r="O45" s="2"/>
      <c r="P45" s="2"/>
      <c r="Q45" s="2">
        <f t="shared" si="15"/>
        <v>100</v>
      </c>
    </row>
    <row r="46" spans="1:17" ht="25.5" x14ac:dyDescent="0.2">
      <c r="A46" s="7" t="s">
        <v>34</v>
      </c>
      <c r="B46" s="8" t="s">
        <v>87</v>
      </c>
      <c r="C46" s="2">
        <f t="shared" ref="C46" si="25">C47+C48+C49+C50</f>
        <v>6225.2</v>
      </c>
      <c r="D46" s="2">
        <f t="shared" ref="D46" si="26">D47+D48+D49+D50</f>
        <v>1681.77</v>
      </c>
      <c r="E46" s="2">
        <f t="shared" ref="E46" si="27">E47+E48+E49+E50</f>
        <v>7906.9699999999993</v>
      </c>
      <c r="F46" s="2">
        <f t="shared" ref="F46" si="28">F47+F48+F49+F50</f>
        <v>5530.0000000000009</v>
      </c>
      <c r="G46" s="2">
        <f t="shared" ref="G46" si="29">G47+G48+G49+G50</f>
        <v>1694.7</v>
      </c>
      <c r="H46" s="2">
        <f t="shared" ref="H46" si="30">H47+H48+H49+H50</f>
        <v>7224.7</v>
      </c>
      <c r="I46" s="2">
        <f t="shared" ref="I46" si="31">I47+I48+I49+I50</f>
        <v>5491</v>
      </c>
      <c r="J46" s="2">
        <f t="shared" ref="J46:K46" si="32">J47+J48+J49+J50</f>
        <v>1671.1000000000001</v>
      </c>
      <c r="K46" s="2">
        <f t="shared" si="32"/>
        <v>7162.0999999999995</v>
      </c>
      <c r="L46" s="2">
        <f>I46/C46*100</f>
        <v>88.206001413609201</v>
      </c>
      <c r="M46" s="2">
        <f>J46/D46*100</f>
        <v>99.365549391415016</v>
      </c>
      <c r="N46" s="2">
        <f>K46/E46*100</f>
        <v>90.579577259051192</v>
      </c>
      <c r="O46" s="2">
        <f>I46/F46*100</f>
        <v>99.294755877034348</v>
      </c>
      <c r="P46" s="2">
        <f t="shared" si="17"/>
        <v>98.607423142739137</v>
      </c>
      <c r="Q46" s="2">
        <f t="shared" si="15"/>
        <v>99.133528035766176</v>
      </c>
    </row>
    <row r="47" spans="1:17" ht="13.5" customHeight="1" x14ac:dyDescent="0.2">
      <c r="A47" s="9" t="s">
        <v>78</v>
      </c>
      <c r="B47" s="10" t="s">
        <v>35</v>
      </c>
      <c r="C47" s="3">
        <v>1615.6</v>
      </c>
      <c r="D47" s="3">
        <v>1598.77</v>
      </c>
      <c r="E47" s="3">
        <f>C47+D47</f>
        <v>3214.37</v>
      </c>
      <c r="F47" s="3">
        <v>1615.6</v>
      </c>
      <c r="G47" s="3">
        <v>1598.8</v>
      </c>
      <c r="H47" s="3">
        <f t="shared" ref="H47:H50" si="33">F47+G47</f>
        <v>3214.3999999999996</v>
      </c>
      <c r="I47" s="3">
        <v>1583</v>
      </c>
      <c r="J47" s="3">
        <v>1575.2</v>
      </c>
      <c r="K47" s="3">
        <f t="shared" ref="K47:K50" si="34">I47+J47</f>
        <v>3158.2</v>
      </c>
      <c r="L47" s="3">
        <f t="shared" si="6"/>
        <v>97.98217380539738</v>
      </c>
      <c r="M47" s="3">
        <f t="shared" si="6"/>
        <v>98.525741663904128</v>
      </c>
      <c r="N47" s="3">
        <f t="shared" si="6"/>
        <v>98.252534711312009</v>
      </c>
      <c r="O47" s="2">
        <f t="shared" si="1"/>
        <v>97.98217380539738</v>
      </c>
      <c r="P47" s="2">
        <f t="shared" si="17"/>
        <v>98.523892919689771</v>
      </c>
      <c r="Q47" s="2">
        <f t="shared" si="15"/>
        <v>98.251617720258849</v>
      </c>
    </row>
    <row r="48" spans="1:17" ht="13.5" customHeight="1" x14ac:dyDescent="0.2">
      <c r="A48" s="9" t="s">
        <v>79</v>
      </c>
      <c r="B48" s="10" t="s">
        <v>36</v>
      </c>
      <c r="C48" s="3">
        <v>1388.1</v>
      </c>
      <c r="D48" s="3">
        <v>79</v>
      </c>
      <c r="E48" s="3">
        <f t="shared" si="12"/>
        <v>1467.1</v>
      </c>
      <c r="F48" s="3">
        <v>1310.7</v>
      </c>
      <c r="G48" s="3">
        <v>88.2</v>
      </c>
      <c r="H48" s="3">
        <f t="shared" si="33"/>
        <v>1398.9</v>
      </c>
      <c r="I48" s="3">
        <v>1308.8</v>
      </c>
      <c r="J48" s="3">
        <v>88.2</v>
      </c>
      <c r="K48" s="3">
        <f t="shared" si="34"/>
        <v>1397</v>
      </c>
      <c r="L48" s="3">
        <f t="shared" si="6"/>
        <v>94.287155104099128</v>
      </c>
      <c r="M48" s="3">
        <f t="shared" si="6"/>
        <v>111.64556962025316</v>
      </c>
      <c r="N48" s="3">
        <f t="shared" si="6"/>
        <v>95.221866266784815</v>
      </c>
      <c r="O48" s="2">
        <f t="shared" si="1"/>
        <v>99.85503929198137</v>
      </c>
      <c r="P48" s="2">
        <f t="shared" si="17"/>
        <v>100</v>
      </c>
      <c r="Q48" s="2">
        <f t="shared" si="15"/>
        <v>99.864178997783966</v>
      </c>
    </row>
    <row r="49" spans="1:17" ht="35.25" customHeight="1" x14ac:dyDescent="0.2">
      <c r="A49" s="9" t="s">
        <v>80</v>
      </c>
      <c r="B49" s="10" t="s">
        <v>37</v>
      </c>
      <c r="C49" s="3">
        <v>2930.2</v>
      </c>
      <c r="D49" s="3">
        <v>4</v>
      </c>
      <c r="E49" s="3">
        <f t="shared" si="12"/>
        <v>2934.2</v>
      </c>
      <c r="F49" s="3">
        <v>2315.9</v>
      </c>
      <c r="G49" s="3">
        <v>7.7</v>
      </c>
      <c r="H49" s="3">
        <f t="shared" si="33"/>
        <v>2323.6</v>
      </c>
      <c r="I49" s="3">
        <v>2311.8000000000002</v>
      </c>
      <c r="J49" s="3">
        <v>7.7</v>
      </c>
      <c r="K49" s="3">
        <f t="shared" si="34"/>
        <v>2319.5</v>
      </c>
      <c r="L49" s="3">
        <f t="shared" si="6"/>
        <v>78.89563852296773</v>
      </c>
      <c r="M49" s="3">
        <f t="shared" si="6"/>
        <v>192.5</v>
      </c>
      <c r="N49" s="3">
        <f t="shared" si="6"/>
        <v>79.050507804512307</v>
      </c>
      <c r="O49" s="2">
        <f t="shared" si="1"/>
        <v>99.822962994947972</v>
      </c>
      <c r="P49" s="3">
        <f t="shared" si="17"/>
        <v>100</v>
      </c>
      <c r="Q49" s="2">
        <f t="shared" si="15"/>
        <v>99.823549664314001</v>
      </c>
    </row>
    <row r="50" spans="1:17" ht="25.5" x14ac:dyDescent="0.2">
      <c r="A50" s="9" t="s">
        <v>81</v>
      </c>
      <c r="B50" s="10" t="s">
        <v>38</v>
      </c>
      <c r="C50" s="3">
        <v>291.3</v>
      </c>
      <c r="D50" s="3"/>
      <c r="E50" s="3">
        <f t="shared" si="12"/>
        <v>291.3</v>
      </c>
      <c r="F50" s="3">
        <v>287.8</v>
      </c>
      <c r="G50" s="3"/>
      <c r="H50" s="3">
        <f t="shared" si="33"/>
        <v>287.8</v>
      </c>
      <c r="I50" s="3">
        <v>287.39999999999998</v>
      </c>
      <c r="J50" s="3"/>
      <c r="K50" s="3">
        <f t="shared" si="34"/>
        <v>287.39999999999998</v>
      </c>
      <c r="L50" s="3">
        <f t="shared" si="6"/>
        <v>98.661174047373834</v>
      </c>
      <c r="M50" s="3"/>
      <c r="N50" s="3">
        <f t="shared" si="6"/>
        <v>98.661174047373834</v>
      </c>
      <c r="O50" s="2">
        <f t="shared" si="1"/>
        <v>99.861014593467672</v>
      </c>
      <c r="P50" s="2"/>
      <c r="Q50" s="2">
        <f t="shared" si="15"/>
        <v>99.861014593467672</v>
      </c>
    </row>
    <row r="51" spans="1:17" ht="25.5" x14ac:dyDescent="0.2">
      <c r="A51" s="7" t="s">
        <v>39</v>
      </c>
      <c r="B51" s="8" t="s">
        <v>88</v>
      </c>
      <c r="C51" s="2">
        <f>C52+C53+C54</f>
        <v>925</v>
      </c>
      <c r="D51" s="2">
        <f t="shared" ref="D51:K51" si="35">D52+D53+D54</f>
        <v>704.6</v>
      </c>
      <c r="E51" s="2">
        <f t="shared" si="35"/>
        <v>1629.6</v>
      </c>
      <c r="F51" s="2">
        <f t="shared" si="35"/>
        <v>1406.9</v>
      </c>
      <c r="G51" s="2">
        <f t="shared" si="35"/>
        <v>704.6</v>
      </c>
      <c r="H51" s="2">
        <f t="shared" si="35"/>
        <v>2111.5</v>
      </c>
      <c r="I51" s="2">
        <f t="shared" si="35"/>
        <v>1393.9</v>
      </c>
      <c r="J51" s="2">
        <f t="shared" si="35"/>
        <v>666</v>
      </c>
      <c r="K51" s="2">
        <f t="shared" si="35"/>
        <v>2059.9</v>
      </c>
      <c r="L51" s="2">
        <f>I51/C51*100</f>
        <v>150.69189189189188</v>
      </c>
      <c r="M51" s="2"/>
      <c r="N51" s="2">
        <f>K51/E51*100</f>
        <v>126.40525282277861</v>
      </c>
      <c r="O51" s="2">
        <f>I51/F51*100</f>
        <v>99.075982656905254</v>
      </c>
      <c r="P51" s="2"/>
      <c r="Q51" s="2">
        <f t="shared" si="15"/>
        <v>97.556239640066309</v>
      </c>
    </row>
    <row r="52" spans="1:17" ht="14.25" customHeight="1" x14ac:dyDescent="0.2">
      <c r="A52" s="9" t="s">
        <v>82</v>
      </c>
      <c r="B52" s="10" t="s">
        <v>40</v>
      </c>
      <c r="C52" s="3">
        <v>50</v>
      </c>
      <c r="D52" s="3"/>
      <c r="E52" s="3">
        <f t="shared" si="12"/>
        <v>50</v>
      </c>
      <c r="F52" s="3"/>
      <c r="G52" s="3"/>
      <c r="H52" s="3">
        <f t="shared" ref="H52:H54" si="36">F52+G52</f>
        <v>0</v>
      </c>
      <c r="I52" s="3"/>
      <c r="J52" s="3"/>
      <c r="K52" s="3">
        <f t="shared" ref="K52:K54" si="37">I52+J52</f>
        <v>0</v>
      </c>
      <c r="L52" s="3">
        <f t="shared" si="6"/>
        <v>0</v>
      </c>
      <c r="M52" s="3"/>
      <c r="N52" s="3">
        <f t="shared" si="6"/>
        <v>0</v>
      </c>
      <c r="O52" s="2"/>
      <c r="P52" s="2"/>
      <c r="Q52" s="2"/>
    </row>
    <row r="53" spans="1:17" ht="14.25" customHeight="1" x14ac:dyDescent="0.2">
      <c r="A53" s="9" t="s">
        <v>96</v>
      </c>
      <c r="B53" s="10" t="s">
        <v>97</v>
      </c>
      <c r="C53" s="3">
        <v>875</v>
      </c>
      <c r="D53" s="3">
        <v>704.6</v>
      </c>
      <c r="E53" s="3">
        <f t="shared" si="12"/>
        <v>1579.6</v>
      </c>
      <c r="F53" s="3">
        <v>955</v>
      </c>
      <c r="G53" s="3">
        <v>704.6</v>
      </c>
      <c r="H53" s="3">
        <f t="shared" si="36"/>
        <v>1659.6</v>
      </c>
      <c r="I53" s="3">
        <v>942.8</v>
      </c>
      <c r="J53" s="3">
        <v>666</v>
      </c>
      <c r="K53" s="3">
        <f t="shared" si="37"/>
        <v>1608.8</v>
      </c>
      <c r="L53" s="3">
        <f t="shared" si="6"/>
        <v>107.74857142857141</v>
      </c>
      <c r="M53" s="3">
        <f t="shared" si="6"/>
        <v>94.521714447913709</v>
      </c>
      <c r="N53" s="3">
        <f t="shared" si="6"/>
        <v>101.84856925804002</v>
      </c>
      <c r="O53" s="2">
        <f t="shared" si="1"/>
        <v>98.722513089005233</v>
      </c>
      <c r="P53" s="3">
        <f t="shared" si="17"/>
        <v>94.521714447913709</v>
      </c>
      <c r="Q53" s="2">
        <f t="shared" si="15"/>
        <v>96.93902145095204</v>
      </c>
    </row>
    <row r="54" spans="1:17" ht="57" customHeight="1" x14ac:dyDescent="0.2">
      <c r="A54" s="9" t="s">
        <v>102</v>
      </c>
      <c r="B54" s="12" t="s">
        <v>103</v>
      </c>
      <c r="C54" s="3"/>
      <c r="D54" s="3"/>
      <c r="E54" s="3">
        <f t="shared" si="12"/>
        <v>0</v>
      </c>
      <c r="F54" s="3">
        <v>451.9</v>
      </c>
      <c r="G54" s="3"/>
      <c r="H54" s="3">
        <f t="shared" si="36"/>
        <v>451.9</v>
      </c>
      <c r="I54" s="3">
        <v>451.1</v>
      </c>
      <c r="J54" s="3"/>
      <c r="K54" s="3">
        <f t="shared" si="37"/>
        <v>451.1</v>
      </c>
      <c r="L54" s="3"/>
      <c r="M54" s="3"/>
      <c r="N54" s="3"/>
      <c r="O54" s="2">
        <f t="shared" ref="O54" si="38">I54/F54*100</f>
        <v>99.822969683558313</v>
      </c>
      <c r="P54" s="3"/>
      <c r="Q54" s="2">
        <f t="shared" ref="Q54" si="39">K54/H54*100</f>
        <v>99.822969683558313</v>
      </c>
    </row>
    <row r="55" spans="1:17" x14ac:dyDescent="0.2">
      <c r="A55" s="7" t="s">
        <v>41</v>
      </c>
      <c r="B55" s="8" t="s">
        <v>42</v>
      </c>
      <c r="C55" s="2">
        <f t="shared" ref="C55" si="40">C7+C13+C26+C35+C46+C51</f>
        <v>132656.68600000002</v>
      </c>
      <c r="D55" s="2">
        <f t="shared" ref="D55:J55" si="41">D7+D13+D26+D35+D46+D51</f>
        <v>9090.5299999999988</v>
      </c>
      <c r="E55" s="2">
        <f t="shared" si="41"/>
        <v>141747.21600000001</v>
      </c>
      <c r="F55" s="2">
        <f t="shared" si="41"/>
        <v>136015</v>
      </c>
      <c r="G55" s="2">
        <f t="shared" si="41"/>
        <v>11062.6</v>
      </c>
      <c r="H55" s="2">
        <f t="shared" si="41"/>
        <v>147077.6</v>
      </c>
      <c r="I55" s="2">
        <f t="shared" si="41"/>
        <v>129784.2</v>
      </c>
      <c r="J55" s="2">
        <f t="shared" si="41"/>
        <v>10546.800000000001</v>
      </c>
      <c r="K55" s="2">
        <f t="shared" ref="K55" si="42">K7+K13+K26+K35+K46+K51</f>
        <v>140331</v>
      </c>
      <c r="L55" s="2">
        <f>I55/C55*100</f>
        <v>97.83464664570316</v>
      </c>
      <c r="M55" s="2">
        <f>J55/D55*100</f>
        <v>116.01963801890543</v>
      </c>
      <c r="N55" s="2">
        <f>K55/E55*100</f>
        <v>99.00088619729928</v>
      </c>
      <c r="O55" s="2">
        <f>I55/F55*100</f>
        <v>95.419034665294262</v>
      </c>
      <c r="P55" s="2">
        <f t="shared" si="17"/>
        <v>95.33744327734891</v>
      </c>
      <c r="Q55" s="2">
        <f t="shared" si="15"/>
        <v>95.412897681224067</v>
      </c>
    </row>
    <row r="58" spans="1:17" x14ac:dyDescent="0.2">
      <c r="B58" s="13" t="s">
        <v>104</v>
      </c>
      <c r="N58" s="13" t="s">
        <v>105</v>
      </c>
    </row>
  </sheetData>
  <mergeCells count="10">
    <mergeCell ref="A6:B6"/>
    <mergeCell ref="O3:Q4"/>
    <mergeCell ref="B3:B5"/>
    <mergeCell ref="A3:A5"/>
    <mergeCell ref="A1:M1"/>
    <mergeCell ref="C4:E4"/>
    <mergeCell ref="F4:H4"/>
    <mergeCell ref="I4:K4"/>
    <mergeCell ref="C3:K3"/>
    <mergeCell ref="L3:N4"/>
  </mergeCells>
  <pageMargins left="0.32" right="0.33" top="0.39370078740157499" bottom="0.39370078740157499" header="0" footer="0"/>
  <pageSetup paperSize="9" scale="69" fitToHeight="500" orientation="landscape" r:id="rId1"/>
  <rowBreaks count="1" manualBreakCount="1">
    <brk id="2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F-chief</dc:creator>
  <cp:lastModifiedBy>F-chief</cp:lastModifiedBy>
  <cp:lastPrinted>2021-01-16T08:54:33Z</cp:lastPrinted>
  <dcterms:created xsi:type="dcterms:W3CDTF">2020-07-30T06:40:31Z</dcterms:created>
  <dcterms:modified xsi:type="dcterms:W3CDTF">2021-01-16T08:54:55Z</dcterms:modified>
</cp:coreProperties>
</file>