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28" windowWidth="11100" windowHeight="4032" activeTab="0"/>
  </bookViews>
  <sheets>
    <sheet name="фінансування 2019" sheetId="1" r:id="rId1"/>
  </sheets>
  <definedNames>
    <definedName name="_xlnm.Print_Titles" localSheetId="0">'фінансування 2019'!$9:$9</definedName>
    <definedName name="_xlnm.Print_Area" localSheetId="0">'фінансування 2019'!$A$1:$F$52</definedName>
  </definedNames>
  <calcPr fullCalcOnLoad="1"/>
</workbook>
</file>

<file path=xl/sharedStrings.xml><?xml version="1.0" encoding="utf-8"?>
<sst xmlns="http://schemas.openxmlformats.org/spreadsheetml/2006/main" count="60" uniqueCount="40">
  <si>
    <t>Загальний фонд</t>
  </si>
  <si>
    <t>Спеціальний фонд</t>
  </si>
  <si>
    <t xml:space="preserve">Код </t>
  </si>
  <si>
    <t>Фінансування за активними операціями</t>
  </si>
  <si>
    <t>602000</t>
  </si>
  <si>
    <t>602100</t>
  </si>
  <si>
    <t>602200</t>
  </si>
  <si>
    <t>На початок періоду</t>
  </si>
  <si>
    <t>На кінець періоду</t>
  </si>
  <si>
    <t>у тому числі бюджет розвитку</t>
  </si>
  <si>
    <t>Внутрішнє фінансування</t>
  </si>
  <si>
    <t>_____________________________________________________________</t>
  </si>
  <si>
    <t>602400</t>
  </si>
  <si>
    <t>Фінансування  за рахунок зміни залишків коштів  бюджетів</t>
  </si>
  <si>
    <t>Кошти, що передаються із загального фонду бюджету до бюджету розвитку (спеціального фонду)</t>
  </si>
  <si>
    <t>у тому числі за рахунок залишків коштів, що склалися на початок року</t>
  </si>
  <si>
    <t>Зміни обсягів бюджетних коштів</t>
  </si>
  <si>
    <t>Найменування згідно з класифікацією фінансування бюджету</t>
  </si>
  <si>
    <t>ФІНАНСУВАННЯ</t>
  </si>
  <si>
    <t>з них за рахунок залишків коштів субвенцій з державного бюджету</t>
  </si>
  <si>
    <t>з них за рахунок залишків коштів  субвенцій з державного бюджету</t>
  </si>
  <si>
    <t>у тому числі за рахунок:</t>
  </si>
  <si>
    <t>УСЬОГО</t>
  </si>
  <si>
    <t>Усього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</si>
  <si>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</si>
  <si>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</si>
  <si>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</si>
  <si>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</si>
  <si>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(гривень)</t>
  </si>
  <si>
    <t>у тому числі за рахунок залишків коштів субвенцій з державного бюджету</t>
  </si>
  <si>
    <t>субвенції з обласного  бюджету на  реалізацію заходів, спрямованих на підвищення якості освіти за рахунок відповідної субвенції з державного бюджету</t>
  </si>
  <si>
    <t>з них за рахунок залишків коштів субвенцій з сільських бюджетів</t>
  </si>
  <si>
    <t>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</si>
  <si>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2
до рішення Бобринецької районної ради
від 12 грудня 2020  року №418  "Про районний бюджет Бобринецького району на 2020 рік"</t>
  </si>
  <si>
    <t>районного бюджету на 2020 рік</t>
  </si>
  <si>
    <t>субвенції з місцевого  бюджету на забезпечення якісної, сучасної та доступної загальної середньої "Нова українська школа" за рахунок відповідної субвенції з державного бюджету</t>
  </si>
  <si>
    <t>мебичної субвенції з державного бюджету</t>
  </si>
  <si>
    <t>залишку коштів медичної субвенції з державного бюджету, що утворився на початок бюджетного періоду в районному бюджеті</t>
  </si>
  <si>
    <t>субвенція з місцевого бюджету на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осіб з їх числа  за рахунок відповідної субвенції з державного бюджету</t>
  </si>
  <si>
    <t>(в редакції, затвердженій рішенням  Кропивницької районної ради від                21 грудня 2020 року № 16 )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</si>
</sst>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</numFmts>
  <fonts count="43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u val="single"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6"/>
      <name val="Times New Roman Cyr"/>
      <family val="0"/>
    </font>
    <font>
      <b/>
      <i/>
      <sz val="16"/>
      <name val="Times New Roman CYR"/>
      <family val="0"/>
    </font>
    <font>
      <b/>
      <i/>
      <sz val="16"/>
      <name val="Times New Roman Cyr"/>
      <family val="1"/>
    </font>
    <font>
      <i/>
      <sz val="16"/>
      <name val="Times New Roman CYR"/>
      <family val="0"/>
    </font>
    <font>
      <i/>
      <sz val="16"/>
      <name val="Times New Roman Cyr"/>
      <family val="1"/>
    </font>
    <font>
      <b/>
      <sz val="18"/>
      <name val="Times New Roman Cyr"/>
      <family val="1"/>
    </font>
    <font>
      <b/>
      <i/>
      <sz val="20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2" xfId="0" applyFont="1" applyBorder="1" applyAlignment="1">
      <alignment horizontal="center" vertical="distributed" wrapText="1"/>
    </xf>
    <xf numFmtId="195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88" fontId="14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8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distributed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distributed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49" fontId="17" fillId="0" borderId="18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194" fontId="14" fillId="0" borderId="0" xfId="0" applyNumberFormat="1" applyFont="1" applyBorder="1" applyAlignment="1">
      <alignment vertical="center" wrapText="1"/>
    </xf>
    <xf numFmtId="195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9" fillId="0" borderId="1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194" fontId="4" fillId="0" borderId="0" xfId="0" applyNumberFormat="1" applyFont="1" applyBorder="1" applyAlignment="1">
      <alignment horizontal="right" vertical="center"/>
    </xf>
    <xf numFmtId="197" fontId="22" fillId="0" borderId="0" xfId="0" applyNumberFormat="1" applyFont="1" applyFill="1" applyAlignment="1">
      <alignment vertical="center"/>
    </xf>
    <xf numFmtId="0" fontId="1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20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top" wrapText="1"/>
    </xf>
    <xf numFmtId="4" fontId="11" fillId="0" borderId="21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Fill="1" applyBorder="1" applyAlignment="1">
      <alignment horizontal="right" vertical="top" wrapText="1"/>
    </xf>
    <xf numFmtId="4" fontId="11" fillId="0" borderId="22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top" wrapText="1"/>
    </xf>
    <xf numFmtId="4" fontId="18" fillId="0" borderId="21" xfId="0" applyNumberFormat="1" applyFont="1" applyFill="1" applyBorder="1" applyAlignment="1">
      <alignment horizontal="right" vertical="top" wrapText="1"/>
    </xf>
    <xf numFmtId="4" fontId="18" fillId="0" borderId="16" xfId="0" applyNumberFormat="1" applyFont="1" applyFill="1" applyBorder="1" applyAlignment="1">
      <alignment horizontal="right" vertical="top" wrapText="1"/>
    </xf>
    <xf numFmtId="4" fontId="18" fillId="0" borderId="22" xfId="0" applyNumberFormat="1" applyFont="1" applyFill="1" applyBorder="1" applyAlignment="1">
      <alignment horizontal="right" vertical="top" wrapText="1"/>
    </xf>
    <xf numFmtId="4" fontId="11" fillId="0" borderId="17" xfId="0" applyNumberFormat="1" applyFont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horizontal="right" vertical="top" wrapText="1"/>
    </xf>
    <xf numFmtId="4" fontId="11" fillId="0" borderId="17" xfId="0" applyNumberFormat="1" applyFont="1" applyFill="1" applyBorder="1" applyAlignment="1">
      <alignment horizontal="right" vertical="top" wrapText="1"/>
    </xf>
    <xf numFmtId="4" fontId="17" fillId="0" borderId="2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20" xfId="0" applyNumberFormat="1" applyFont="1" applyFill="1" applyBorder="1" applyAlignment="1">
      <alignment horizontal="right" vertical="top" wrapText="1"/>
    </xf>
    <xf numFmtId="4" fontId="20" fillId="0" borderId="23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4" fontId="17" fillId="0" borderId="17" xfId="0" applyNumberFormat="1" applyFont="1" applyBorder="1" applyAlignment="1">
      <alignment horizontal="right" vertical="top"/>
    </xf>
    <xf numFmtId="4" fontId="18" fillId="0" borderId="24" xfId="0" applyNumberFormat="1" applyFont="1" applyFill="1" applyBorder="1" applyAlignment="1">
      <alignment horizontal="right" vertical="top" wrapText="1"/>
    </xf>
    <xf numFmtId="4" fontId="18" fillId="0" borderId="17" xfId="0" applyNumberFormat="1" applyFont="1" applyFill="1" applyBorder="1" applyAlignment="1">
      <alignment horizontal="right" vertical="top"/>
    </xf>
    <xf numFmtId="4" fontId="18" fillId="0" borderId="25" xfId="0" applyNumberFormat="1" applyFont="1" applyFill="1" applyBorder="1" applyAlignment="1">
      <alignment horizontal="right" vertical="top"/>
    </xf>
    <xf numFmtId="4" fontId="11" fillId="0" borderId="17" xfId="0" applyNumberFormat="1" applyFont="1" applyBorder="1" applyAlignment="1">
      <alignment horizontal="right" vertical="top"/>
    </xf>
    <xf numFmtId="4" fontId="16" fillId="0" borderId="17" xfId="0" applyNumberFormat="1" applyFont="1" applyFill="1" applyBorder="1" applyAlignment="1">
      <alignment horizontal="right" vertical="top"/>
    </xf>
    <xf numFmtId="4" fontId="11" fillId="0" borderId="17" xfId="0" applyNumberFormat="1" applyFont="1" applyFill="1" applyBorder="1" applyAlignment="1">
      <alignment horizontal="right" vertical="top"/>
    </xf>
    <xf numFmtId="4" fontId="11" fillId="0" borderId="20" xfId="0" applyNumberFormat="1" applyFont="1" applyBorder="1" applyAlignment="1">
      <alignment horizontal="right" vertical="top"/>
    </xf>
    <xf numFmtId="4" fontId="20" fillId="0" borderId="20" xfId="0" applyNumberFormat="1" applyFont="1" applyFill="1" applyBorder="1" applyAlignment="1">
      <alignment horizontal="right" vertical="top"/>
    </xf>
    <xf numFmtId="4" fontId="20" fillId="0" borderId="23" xfId="0" applyNumberFormat="1" applyFont="1" applyFill="1" applyBorder="1" applyAlignment="1">
      <alignment horizontal="right" vertical="top"/>
    </xf>
    <xf numFmtId="4" fontId="11" fillId="0" borderId="10" xfId="0" applyNumberFormat="1" applyFont="1" applyBorder="1" applyAlignment="1">
      <alignment vertical="top"/>
    </xf>
    <xf numFmtId="4" fontId="11" fillId="0" borderId="11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vertical="top"/>
    </xf>
    <xf numFmtId="4" fontId="11" fillId="0" borderId="14" xfId="0" applyNumberFormat="1" applyFont="1" applyFill="1" applyBorder="1" applyAlignment="1">
      <alignment vertical="top"/>
    </xf>
    <xf numFmtId="0" fontId="11" fillId="0" borderId="26" xfId="0" applyFont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195" fontId="23" fillId="0" borderId="17" xfId="0" applyNumberFormat="1" applyFont="1" applyFill="1" applyBorder="1" applyAlignment="1">
      <alignment horizontal="left" vertical="top" wrapText="1"/>
    </xf>
    <xf numFmtId="195" fontId="23" fillId="0" borderId="28" xfId="0" applyNumberFormat="1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3" fillId="0" borderId="24" xfId="0" applyNumberFormat="1" applyFont="1" applyFill="1" applyBorder="1" applyAlignment="1">
      <alignment horizontal="right" vertical="top" wrapText="1"/>
    </xf>
    <xf numFmtId="4" fontId="23" fillId="0" borderId="17" xfId="0" applyNumberFormat="1" applyFont="1" applyFill="1" applyBorder="1" applyAlignment="1">
      <alignment horizontal="right" vertical="top" wrapText="1"/>
    </xf>
    <xf numFmtId="4" fontId="23" fillId="0" borderId="25" xfId="0" applyNumberFormat="1" applyFont="1" applyFill="1" applyBorder="1" applyAlignment="1">
      <alignment horizontal="right" vertical="top" wrapText="1"/>
    </xf>
    <xf numFmtId="195" fontId="2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24" fillId="0" borderId="25" xfId="0" applyNumberFormat="1" applyFont="1" applyFill="1" applyBorder="1" applyAlignment="1">
      <alignment horizontal="right" vertical="top" wrapText="1"/>
    </xf>
    <xf numFmtId="195" fontId="23" fillId="0" borderId="29" xfId="0" applyNumberFormat="1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4" fontId="24" fillId="0" borderId="16" xfId="0" applyNumberFormat="1" applyFont="1" applyBorder="1" applyAlignment="1">
      <alignment horizontal="right" vertical="top" wrapText="1"/>
    </xf>
    <xf numFmtId="4" fontId="24" fillId="0" borderId="21" xfId="0" applyNumberFormat="1" applyFont="1" applyFill="1" applyBorder="1" applyAlignment="1">
      <alignment horizontal="right" vertical="top" wrapText="1"/>
    </xf>
    <xf numFmtId="4" fontId="24" fillId="0" borderId="16" xfId="0" applyNumberFormat="1" applyFont="1" applyFill="1" applyBorder="1" applyAlignment="1">
      <alignment horizontal="right" vertical="top" wrapText="1"/>
    </xf>
    <xf numFmtId="4" fontId="24" fillId="0" borderId="22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4" fontId="23" fillId="0" borderId="16" xfId="0" applyNumberFormat="1" applyFont="1" applyBorder="1" applyAlignment="1">
      <alignment horizontal="right" vertical="top" wrapText="1"/>
    </xf>
    <xf numFmtId="4" fontId="23" fillId="0" borderId="21" xfId="0" applyNumberFormat="1" applyFont="1" applyFill="1" applyBorder="1" applyAlignment="1">
      <alignment horizontal="right" vertical="top" wrapText="1"/>
    </xf>
    <xf numFmtId="4" fontId="23" fillId="0" borderId="16" xfId="0" applyNumberFormat="1" applyFont="1" applyFill="1" applyBorder="1" applyAlignment="1">
      <alignment horizontal="right" vertical="top" wrapText="1"/>
    </xf>
    <xf numFmtId="4" fontId="23" fillId="0" borderId="22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top" wrapText="1"/>
    </xf>
    <xf numFmtId="4" fontId="23" fillId="0" borderId="17" xfId="0" applyNumberFormat="1" applyFont="1" applyBorder="1" applyAlignment="1">
      <alignment horizontal="right" vertical="top" wrapText="1"/>
    </xf>
    <xf numFmtId="195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top"/>
    </xf>
    <xf numFmtId="4" fontId="24" fillId="0" borderId="17" xfId="0" applyNumberFormat="1" applyFont="1" applyBorder="1" applyAlignment="1">
      <alignment horizontal="right" vertical="top"/>
    </xf>
    <xf numFmtId="4" fontId="24" fillId="0" borderId="24" xfId="0" applyNumberFormat="1" applyFont="1" applyFill="1" applyBorder="1" applyAlignment="1">
      <alignment horizontal="right" vertical="top" wrapText="1"/>
    </xf>
    <xf numFmtId="4" fontId="24" fillId="0" borderId="17" xfId="0" applyNumberFormat="1" applyFont="1" applyFill="1" applyBorder="1" applyAlignment="1">
      <alignment horizontal="right" vertical="top"/>
    </xf>
    <xf numFmtId="4" fontId="24" fillId="0" borderId="25" xfId="0" applyNumberFormat="1" applyFont="1" applyFill="1" applyBorder="1" applyAlignment="1">
      <alignment horizontal="right" vertical="top"/>
    </xf>
    <xf numFmtId="188" fontId="24" fillId="0" borderId="0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center" vertical="top"/>
    </xf>
    <xf numFmtId="4" fontId="23" fillId="0" borderId="17" xfId="0" applyNumberFormat="1" applyFont="1" applyBorder="1" applyAlignment="1">
      <alignment horizontal="right" vertical="top"/>
    </xf>
    <xf numFmtId="4" fontId="23" fillId="0" borderId="17" xfId="0" applyNumberFormat="1" applyFont="1" applyFill="1" applyBorder="1" applyAlignment="1">
      <alignment horizontal="right" vertical="top"/>
    </xf>
    <xf numFmtId="4" fontId="23" fillId="0" borderId="25" xfId="0" applyNumberFormat="1" applyFont="1" applyFill="1" applyBorder="1" applyAlignment="1">
      <alignment horizontal="right" vertical="top"/>
    </xf>
    <xf numFmtId="188" fontId="23" fillId="0" borderId="0" xfId="0" applyNumberFormat="1" applyFont="1" applyBorder="1" applyAlignment="1">
      <alignment horizontal="right" vertical="center"/>
    </xf>
    <xf numFmtId="188" fontId="24" fillId="0" borderId="0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center" vertical="top"/>
    </xf>
    <xf numFmtId="4" fontId="23" fillId="0" borderId="17" xfId="0" applyNumberFormat="1" applyFont="1" applyFill="1" applyBorder="1" applyAlignment="1">
      <alignment horizontal="center" vertical="top" wrapText="1"/>
    </xf>
    <xf numFmtId="194" fontId="25" fillId="0" borderId="10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Zeros="0" tabSelected="1" zoomScale="81" zoomScaleNormal="81" zoomScalePageLayoutView="0" workbookViewId="0" topLeftCell="A1">
      <selection activeCell="D2" sqref="D2:F2"/>
    </sheetView>
  </sheetViews>
  <sheetFormatPr defaultColWidth="9.125" defaultRowHeight="12.75"/>
  <cols>
    <col min="1" max="1" width="11.50390625" style="2" customWidth="1"/>
    <col min="2" max="2" width="40.375" style="59" customWidth="1"/>
    <col min="3" max="3" width="26.125" style="25" customWidth="1"/>
    <col min="4" max="4" width="26.125" style="2" customWidth="1"/>
    <col min="5" max="5" width="23.50390625" style="2" customWidth="1"/>
    <col min="6" max="6" width="25.00390625" style="2" customWidth="1"/>
    <col min="7" max="7" width="14.50390625" style="2" customWidth="1"/>
    <col min="8" max="8" width="36.375" style="2" customWidth="1"/>
    <col min="9" max="16384" width="9.125" style="2" customWidth="1"/>
  </cols>
  <sheetData>
    <row r="1" spans="2:6" s="3" customFormat="1" ht="75.75" customHeight="1">
      <c r="B1" s="9"/>
      <c r="C1" s="34"/>
      <c r="D1" s="153" t="s">
        <v>33</v>
      </c>
      <c r="E1" s="153"/>
      <c r="F1" s="153"/>
    </row>
    <row r="2" spans="2:10" s="3" customFormat="1" ht="34.5" customHeight="1">
      <c r="B2" s="9"/>
      <c r="C2" s="34"/>
      <c r="D2" s="159" t="s">
        <v>39</v>
      </c>
      <c r="E2" s="159"/>
      <c r="F2" s="159"/>
      <c r="G2" s="102"/>
      <c r="H2" s="102"/>
      <c r="I2" s="102"/>
      <c r="J2" s="102"/>
    </row>
    <row r="3" spans="1:6" s="3" customFormat="1" ht="22.5">
      <c r="A3" s="158" t="s">
        <v>18</v>
      </c>
      <c r="B3" s="158"/>
      <c r="C3" s="158"/>
      <c r="D3" s="158"/>
      <c r="E3" s="158"/>
      <c r="F3" s="158"/>
    </row>
    <row r="4" spans="1:7" s="3" customFormat="1" ht="23.25" customHeight="1">
      <c r="A4" s="161" t="s">
        <v>34</v>
      </c>
      <c r="B4" s="161"/>
      <c r="C4" s="161"/>
      <c r="D4" s="161"/>
      <c r="E4" s="161"/>
      <c r="F4" s="161"/>
      <c r="G4" s="9"/>
    </row>
    <row r="5" spans="2:7" s="5" customFormat="1" ht="10.5" customHeight="1" hidden="1">
      <c r="B5" s="58"/>
      <c r="C5" s="35"/>
      <c r="D5" s="8"/>
      <c r="E5" s="8"/>
      <c r="F5" s="8"/>
      <c r="G5" s="8"/>
    </row>
    <row r="6" ht="18" thickBot="1">
      <c r="F6" s="4" t="s">
        <v>28</v>
      </c>
    </row>
    <row r="7" spans="1:6" s="1" customFormat="1" ht="24.75" customHeight="1" thickBot="1">
      <c r="A7" s="162" t="s">
        <v>2</v>
      </c>
      <c r="B7" s="164" t="s">
        <v>17</v>
      </c>
      <c r="C7" s="156" t="s">
        <v>22</v>
      </c>
      <c r="D7" s="166" t="s">
        <v>0</v>
      </c>
      <c r="E7" s="154" t="s">
        <v>1</v>
      </c>
      <c r="F7" s="155"/>
    </row>
    <row r="8" spans="1:7" s="1" customFormat="1" ht="61.5" customHeight="1" thickBot="1">
      <c r="A8" s="163"/>
      <c r="B8" s="165"/>
      <c r="C8" s="157"/>
      <c r="D8" s="167"/>
      <c r="E8" s="19" t="s">
        <v>23</v>
      </c>
      <c r="F8" s="32" t="s">
        <v>9</v>
      </c>
      <c r="G8" s="18"/>
    </row>
    <row r="9" spans="1:7" s="1" customFormat="1" ht="13.5" customHeight="1" thickBot="1">
      <c r="A9" s="22">
        <v>1</v>
      </c>
      <c r="B9" s="20">
        <v>2</v>
      </c>
      <c r="C9" s="36">
        <v>3</v>
      </c>
      <c r="D9" s="21">
        <v>4</v>
      </c>
      <c r="E9" s="20">
        <v>5</v>
      </c>
      <c r="F9" s="33">
        <v>6</v>
      </c>
      <c r="G9" s="18"/>
    </row>
    <row r="10" spans="1:7" s="1" customFormat="1" ht="23.25" customHeight="1" thickBot="1">
      <c r="A10" s="168" t="s">
        <v>24</v>
      </c>
      <c r="B10" s="169"/>
      <c r="C10" s="169"/>
      <c r="D10" s="169"/>
      <c r="E10" s="169"/>
      <c r="F10" s="170"/>
      <c r="G10" s="18"/>
    </row>
    <row r="11" spans="1:7" s="1" customFormat="1" ht="20.25">
      <c r="A11" s="41">
        <v>200000</v>
      </c>
      <c r="B11" s="100" t="s">
        <v>10</v>
      </c>
      <c r="C11" s="67">
        <f aca="true" t="shared" si="0" ref="C11:C50">SUM(D11:E11)</f>
        <v>4377516.51</v>
      </c>
      <c r="D11" s="68">
        <f>D12</f>
        <v>-114676.49000000022</v>
      </c>
      <c r="E11" s="69">
        <f>E12</f>
        <v>4492193</v>
      </c>
      <c r="F11" s="70">
        <f>F12</f>
        <v>4492193</v>
      </c>
      <c r="G11" s="10"/>
    </row>
    <row r="12" spans="1:7" s="25" customFormat="1" ht="60.75">
      <c r="A12" s="42">
        <v>208000</v>
      </c>
      <c r="B12" s="43" t="s">
        <v>13</v>
      </c>
      <c r="C12" s="71">
        <f t="shared" si="0"/>
        <v>4377516.51</v>
      </c>
      <c r="D12" s="72">
        <f>D16-D19+D22</f>
        <v>-114676.49000000022</v>
      </c>
      <c r="E12" s="73">
        <f>E16-E19+E22</f>
        <v>4492193</v>
      </c>
      <c r="F12" s="74">
        <f>F16-F19+F22</f>
        <v>4492193</v>
      </c>
      <c r="G12" s="24"/>
    </row>
    <row r="13" spans="1:7" s="126" customFormat="1" ht="60.75" customHeight="1">
      <c r="A13" s="119"/>
      <c r="B13" s="120" t="s">
        <v>15</v>
      </c>
      <c r="C13" s="121">
        <f t="shared" si="0"/>
        <v>4377516.51</v>
      </c>
      <c r="D13" s="122">
        <f aca="true" t="shared" si="1" ref="D13:F14">D16-D19</f>
        <v>4377516.51</v>
      </c>
      <c r="E13" s="123">
        <f t="shared" si="1"/>
        <v>0</v>
      </c>
      <c r="F13" s="124">
        <f t="shared" si="1"/>
        <v>0</v>
      </c>
      <c r="G13" s="125"/>
    </row>
    <row r="14" spans="1:7" s="134" customFormat="1" ht="35.25" customHeight="1">
      <c r="A14" s="127"/>
      <c r="B14" s="128" t="s">
        <v>19</v>
      </c>
      <c r="C14" s="129">
        <f t="shared" si="0"/>
        <v>372619.87</v>
      </c>
      <c r="D14" s="130">
        <f t="shared" si="1"/>
        <v>372619.87</v>
      </c>
      <c r="E14" s="131">
        <f t="shared" si="1"/>
        <v>0</v>
      </c>
      <c r="F14" s="132">
        <f t="shared" si="1"/>
        <v>0</v>
      </c>
      <c r="G14" s="133"/>
    </row>
    <row r="15" spans="1:7" s="134" customFormat="1" ht="38.25" customHeight="1">
      <c r="A15" s="127"/>
      <c r="B15" s="128" t="s">
        <v>31</v>
      </c>
      <c r="C15" s="129">
        <f t="shared" si="0"/>
        <v>301292.21</v>
      </c>
      <c r="D15" s="122">
        <f>D18-D21</f>
        <v>301292.21</v>
      </c>
      <c r="E15" s="131"/>
      <c r="F15" s="132"/>
      <c r="G15" s="133"/>
    </row>
    <row r="16" spans="1:7" s="1" customFormat="1" ht="20.25" customHeight="1">
      <c r="A16" s="103">
        <v>208100</v>
      </c>
      <c r="B16" s="104" t="s">
        <v>7</v>
      </c>
      <c r="C16" s="75">
        <f t="shared" si="0"/>
        <v>5171947.78</v>
      </c>
      <c r="D16" s="77">
        <v>5129085.83</v>
      </c>
      <c r="E16" s="77">
        <v>42861.95</v>
      </c>
      <c r="F16" s="77">
        <v>42842.68</v>
      </c>
      <c r="G16" s="10"/>
    </row>
    <row r="17" spans="1:7" s="126" customFormat="1" ht="38.25" customHeight="1">
      <c r="A17" s="135"/>
      <c r="B17" s="128" t="s">
        <v>19</v>
      </c>
      <c r="C17" s="136">
        <f t="shared" si="0"/>
        <v>372619.87</v>
      </c>
      <c r="D17" s="113">
        <v>372619.87</v>
      </c>
      <c r="E17" s="113"/>
      <c r="F17" s="113"/>
      <c r="G17" s="125"/>
    </row>
    <row r="18" spans="1:7" s="126" customFormat="1" ht="36" customHeight="1">
      <c r="A18" s="135"/>
      <c r="B18" s="128" t="s">
        <v>31</v>
      </c>
      <c r="C18" s="136">
        <f t="shared" si="0"/>
        <v>344135.21</v>
      </c>
      <c r="D18" s="113">
        <v>301292.21</v>
      </c>
      <c r="E18" s="113">
        <v>42843</v>
      </c>
      <c r="F18" s="113">
        <v>42842.68</v>
      </c>
      <c r="G18" s="125"/>
    </row>
    <row r="19" spans="1:7" s="1" customFormat="1" ht="20.25" customHeight="1">
      <c r="A19" s="103">
        <v>208200</v>
      </c>
      <c r="B19" s="104" t="s">
        <v>8</v>
      </c>
      <c r="C19" s="75">
        <f t="shared" si="0"/>
        <v>794431.2699999998</v>
      </c>
      <c r="D19" s="77">
        <f>5129085.83-1351916-231158.33-360063.04-12556.11-0.72-964905.43-70133.88-507030-200000-679753</f>
        <v>751569.3199999998</v>
      </c>
      <c r="E19" s="77">
        <v>42861.95</v>
      </c>
      <c r="F19" s="77">
        <v>42842.68</v>
      </c>
      <c r="G19" s="23"/>
    </row>
    <row r="20" spans="1:7" s="126" customFormat="1" ht="37.5" customHeight="1">
      <c r="A20" s="135"/>
      <c r="B20" s="128" t="s">
        <v>19</v>
      </c>
      <c r="C20" s="136">
        <f t="shared" si="0"/>
        <v>1.571609509198879E-11</v>
      </c>
      <c r="D20" s="113">
        <f>372619.87-360063.04-12556.11-0.72</f>
        <v>1.571609509198879E-11</v>
      </c>
      <c r="E20" s="113"/>
      <c r="F20" s="113"/>
      <c r="G20" s="137"/>
    </row>
    <row r="21" spans="1:7" s="126" customFormat="1" ht="39" customHeight="1">
      <c r="A21" s="135"/>
      <c r="B21" s="128" t="s">
        <v>31</v>
      </c>
      <c r="C21" s="136">
        <f t="shared" si="0"/>
        <v>42843</v>
      </c>
      <c r="D21" s="113">
        <f>301292.21-231158.33-70133.88</f>
        <v>0</v>
      </c>
      <c r="E21" s="113">
        <v>42843</v>
      </c>
      <c r="F21" s="113">
        <v>42842.68</v>
      </c>
      <c r="G21" s="137"/>
    </row>
    <row r="22" spans="1:7" s="52" customFormat="1" ht="87.75" customHeight="1">
      <c r="A22" s="105">
        <v>208400</v>
      </c>
      <c r="B22" s="106" t="s">
        <v>14</v>
      </c>
      <c r="C22" s="77">
        <f t="shared" si="0"/>
        <v>0</v>
      </c>
      <c r="D22" s="77">
        <f>-197000-56495-1242330-362000-2731472-21500-25000+143604</f>
        <v>-4492193</v>
      </c>
      <c r="E22" s="77">
        <f>197000+56495+1242330+362000+2731472+21500+25000-143604</f>
        <v>4492193</v>
      </c>
      <c r="F22" s="77">
        <f>E22</f>
        <v>4492193</v>
      </c>
      <c r="G22" s="51"/>
    </row>
    <row r="23" spans="1:7" s="116" customFormat="1" ht="20.25" customHeight="1">
      <c r="A23" s="109"/>
      <c r="B23" s="110" t="s">
        <v>21</v>
      </c>
      <c r="C23" s="111">
        <f>SUM(D23:E23)</f>
        <v>0</v>
      </c>
      <c r="D23" s="112"/>
      <c r="E23" s="113"/>
      <c r="F23" s="114"/>
      <c r="G23" s="115"/>
    </row>
    <row r="24" spans="1:7" s="116" customFormat="1" ht="93.75" customHeight="1">
      <c r="A24" s="109"/>
      <c r="B24" s="107" t="s">
        <v>32</v>
      </c>
      <c r="C24" s="111">
        <f>SUM(D24:E24)</f>
        <v>0</v>
      </c>
      <c r="D24" s="112">
        <f>-56495+6895</f>
        <v>-49600</v>
      </c>
      <c r="E24" s="113">
        <f>56495-6895</f>
        <v>49600</v>
      </c>
      <c r="F24" s="114">
        <f>E24</f>
        <v>49600</v>
      </c>
      <c r="G24" s="115"/>
    </row>
    <row r="25" spans="1:7" s="116" customFormat="1" ht="109.5" customHeight="1">
      <c r="A25" s="109"/>
      <c r="B25" s="108" t="s">
        <v>35</v>
      </c>
      <c r="C25" s="117">
        <f>SUM(D25:E25)</f>
        <v>0</v>
      </c>
      <c r="D25" s="112">
        <f>-455084+125845.1</f>
        <v>-329238.9</v>
      </c>
      <c r="E25" s="113">
        <f>455084-125845.1</f>
        <v>329238.9</v>
      </c>
      <c r="F25" s="114">
        <f>E25</f>
        <v>329238.9</v>
      </c>
      <c r="G25" s="115"/>
    </row>
    <row r="26" spans="1:7" s="116" customFormat="1" ht="40.5" customHeight="1" thickBot="1">
      <c r="A26" s="109"/>
      <c r="B26" s="107" t="s">
        <v>36</v>
      </c>
      <c r="C26" s="111"/>
      <c r="D26" s="112">
        <v>-252784.74</v>
      </c>
      <c r="E26" s="113">
        <v>252784.74</v>
      </c>
      <c r="F26" s="114">
        <f>E26</f>
        <v>252784.74</v>
      </c>
      <c r="G26" s="115"/>
    </row>
    <row r="27" spans="1:7" s="116" customFormat="1" ht="181.5" customHeight="1" thickBot="1">
      <c r="A27" s="109"/>
      <c r="B27" s="152" t="s">
        <v>38</v>
      </c>
      <c r="C27" s="111"/>
      <c r="D27" s="112">
        <v>-2731472</v>
      </c>
      <c r="E27" s="113">
        <v>2731472</v>
      </c>
      <c r="F27" s="114">
        <v>2731472</v>
      </c>
      <c r="G27" s="115"/>
    </row>
    <row r="28" spans="1:7" s="116" customFormat="1" ht="95.25" customHeight="1" thickBot="1">
      <c r="A28" s="109"/>
      <c r="B28" s="118" t="s">
        <v>37</v>
      </c>
      <c r="C28" s="111">
        <f>SUM(D28:E28)</f>
        <v>0</v>
      </c>
      <c r="D28" s="112">
        <v>-12556.83</v>
      </c>
      <c r="E28" s="113">
        <v>12556.83</v>
      </c>
      <c r="F28" s="114">
        <f>E28</f>
        <v>12556.83</v>
      </c>
      <c r="G28" s="115"/>
    </row>
    <row r="29" spans="1:8" s="54" customFormat="1" ht="67.5" customHeight="1" hidden="1" thickBot="1">
      <c r="A29" s="53"/>
      <c r="B29" s="101" t="s">
        <v>29</v>
      </c>
      <c r="C29" s="78">
        <f t="shared" si="0"/>
        <v>0</v>
      </c>
      <c r="D29" s="79"/>
      <c r="E29" s="80"/>
      <c r="F29" s="81">
        <f>E29</f>
        <v>0</v>
      </c>
      <c r="G29" s="51"/>
      <c r="H29" s="56"/>
    </row>
    <row r="30" spans="1:7" s="29" customFormat="1" ht="21" thickBot="1">
      <c r="A30" s="57" t="s">
        <v>25</v>
      </c>
      <c r="B30" s="27" t="s">
        <v>26</v>
      </c>
      <c r="C30" s="82">
        <f t="shared" si="0"/>
        <v>4377516.51</v>
      </c>
      <c r="D30" s="83">
        <f>D11</f>
        <v>-114676.49000000022</v>
      </c>
      <c r="E30" s="84">
        <f>E11</f>
        <v>4492193</v>
      </c>
      <c r="F30" s="85">
        <f>F11</f>
        <v>4492193</v>
      </c>
      <c r="G30" s="28"/>
    </row>
    <row r="31" spans="1:7" s="29" customFormat="1" ht="23.25" customHeight="1" thickBot="1">
      <c r="A31" s="168" t="s">
        <v>27</v>
      </c>
      <c r="B31" s="169"/>
      <c r="C31" s="169"/>
      <c r="D31" s="169"/>
      <c r="E31" s="169"/>
      <c r="F31" s="170"/>
      <c r="G31" s="28"/>
    </row>
    <row r="32" spans="1:7" s="1" customFormat="1" ht="40.5">
      <c r="A32" s="45">
        <v>600000</v>
      </c>
      <c r="B32" s="46" t="s">
        <v>3</v>
      </c>
      <c r="C32" s="67">
        <f t="shared" si="0"/>
        <v>4377516.51</v>
      </c>
      <c r="D32" s="68">
        <f>D33</f>
        <v>-114676.49000000022</v>
      </c>
      <c r="E32" s="69">
        <f>E33</f>
        <v>4492193</v>
      </c>
      <c r="F32" s="70">
        <f>F33</f>
        <v>4492193</v>
      </c>
      <c r="G32" s="10"/>
    </row>
    <row r="33" spans="1:7" s="25" customFormat="1" ht="40.5">
      <c r="A33" s="47" t="s">
        <v>4</v>
      </c>
      <c r="B33" s="61" t="s">
        <v>16</v>
      </c>
      <c r="C33" s="86">
        <f t="shared" si="0"/>
        <v>4377516.51</v>
      </c>
      <c r="D33" s="87">
        <f>D37-D40+D43</f>
        <v>-114676.49000000022</v>
      </c>
      <c r="E33" s="88">
        <f>E37-E40+E43</f>
        <v>4492193</v>
      </c>
      <c r="F33" s="89">
        <f>F37-F40+F43</f>
        <v>4492193</v>
      </c>
      <c r="G33" s="26"/>
    </row>
    <row r="34" spans="1:7" s="126" customFormat="1" ht="60.75" customHeight="1">
      <c r="A34" s="138"/>
      <c r="B34" s="120" t="s">
        <v>15</v>
      </c>
      <c r="C34" s="139">
        <f t="shared" si="0"/>
        <v>4377516.51</v>
      </c>
      <c r="D34" s="140">
        <f aca="true" t="shared" si="2" ref="D34:F35">D37-D40</f>
        <v>4377516.51</v>
      </c>
      <c r="E34" s="141">
        <f t="shared" si="2"/>
        <v>0</v>
      </c>
      <c r="F34" s="142">
        <f t="shared" si="2"/>
        <v>0</v>
      </c>
      <c r="G34" s="143"/>
    </row>
    <row r="35" spans="1:7" s="134" customFormat="1" ht="39.75" customHeight="1">
      <c r="A35" s="144"/>
      <c r="B35" s="128" t="s">
        <v>20</v>
      </c>
      <c r="C35" s="145">
        <f>SUM(D35:E35)</f>
        <v>372619.87</v>
      </c>
      <c r="D35" s="112">
        <f t="shared" si="2"/>
        <v>372619.87</v>
      </c>
      <c r="E35" s="146">
        <f t="shared" si="2"/>
        <v>0</v>
      </c>
      <c r="F35" s="147">
        <f t="shared" si="2"/>
        <v>0</v>
      </c>
      <c r="G35" s="148"/>
    </row>
    <row r="36" spans="1:7" s="134" customFormat="1" ht="35.25" customHeight="1">
      <c r="A36" s="144"/>
      <c r="B36" s="128" t="s">
        <v>31</v>
      </c>
      <c r="C36" s="145"/>
      <c r="D36" s="112"/>
      <c r="E36" s="146"/>
      <c r="F36" s="147"/>
      <c r="G36" s="148"/>
    </row>
    <row r="37" spans="1:7" s="1" customFormat="1" ht="20.25" customHeight="1">
      <c r="A37" s="48" t="s">
        <v>5</v>
      </c>
      <c r="B37" s="44" t="s">
        <v>7</v>
      </c>
      <c r="C37" s="90">
        <f t="shared" si="0"/>
        <v>5171947.78</v>
      </c>
      <c r="D37" s="76">
        <f aca="true" t="shared" si="3" ref="D37:F38">D16</f>
        <v>5129085.83</v>
      </c>
      <c r="E37" s="91">
        <f t="shared" si="3"/>
        <v>42861.95</v>
      </c>
      <c r="F37" s="91">
        <f t="shared" si="3"/>
        <v>42842.68</v>
      </c>
      <c r="G37" s="15"/>
    </row>
    <row r="38" spans="1:7" s="126" customFormat="1" ht="35.25" customHeight="1">
      <c r="A38" s="144"/>
      <c r="B38" s="128" t="s">
        <v>20</v>
      </c>
      <c r="C38" s="145">
        <f>SUM(D38:E38)</f>
        <v>372619.87</v>
      </c>
      <c r="D38" s="113">
        <f t="shared" si="3"/>
        <v>372619.87</v>
      </c>
      <c r="E38" s="146">
        <f t="shared" si="3"/>
        <v>0</v>
      </c>
      <c r="F38" s="146">
        <f t="shared" si="3"/>
        <v>0</v>
      </c>
      <c r="G38" s="149"/>
    </row>
    <row r="39" spans="1:7" s="126" customFormat="1" ht="37.5" customHeight="1">
      <c r="A39" s="144"/>
      <c r="B39" s="128" t="s">
        <v>31</v>
      </c>
      <c r="C39" s="145">
        <f>C15</f>
        <v>301292.21</v>
      </c>
      <c r="D39" s="145">
        <f>D15</f>
        <v>301292.21</v>
      </c>
      <c r="E39" s="146"/>
      <c r="F39" s="146"/>
      <c r="G39" s="149"/>
    </row>
    <row r="40" spans="1:7" ht="20.25" customHeight="1">
      <c r="A40" s="49" t="s">
        <v>6</v>
      </c>
      <c r="B40" s="44" t="s">
        <v>8</v>
      </c>
      <c r="C40" s="90">
        <f t="shared" si="0"/>
        <v>794431.2699999998</v>
      </c>
      <c r="D40" s="76">
        <f aca="true" t="shared" si="4" ref="D40:F41">D19</f>
        <v>751569.3199999998</v>
      </c>
      <c r="E40" s="91">
        <f t="shared" si="4"/>
        <v>42861.95</v>
      </c>
      <c r="F40" s="91">
        <f t="shared" si="4"/>
        <v>42842.68</v>
      </c>
      <c r="G40" s="12"/>
    </row>
    <row r="41" spans="1:7" s="134" customFormat="1" ht="39" customHeight="1">
      <c r="A41" s="150"/>
      <c r="B41" s="128" t="s">
        <v>19</v>
      </c>
      <c r="C41" s="145">
        <f>C20</f>
        <v>1.571609509198879E-11</v>
      </c>
      <c r="D41" s="145">
        <f>D20</f>
        <v>1.571609509198879E-11</v>
      </c>
      <c r="E41" s="146">
        <f t="shared" si="4"/>
        <v>0</v>
      </c>
      <c r="F41" s="146">
        <f t="shared" si="4"/>
        <v>0</v>
      </c>
      <c r="G41" s="148"/>
    </row>
    <row r="42" spans="1:7" s="134" customFormat="1" ht="34.5" customHeight="1">
      <c r="A42" s="150"/>
      <c r="B42" s="128" t="s">
        <v>31</v>
      </c>
      <c r="C42" s="145">
        <f>C21</f>
        <v>42843</v>
      </c>
      <c r="D42" s="145">
        <f>D21</f>
        <v>0</v>
      </c>
      <c r="E42" s="146"/>
      <c r="F42" s="146"/>
      <c r="G42" s="148"/>
    </row>
    <row r="43" spans="1:7" ht="84">
      <c r="A43" s="49" t="s">
        <v>12</v>
      </c>
      <c r="B43" s="44" t="s">
        <v>14</v>
      </c>
      <c r="C43" s="92">
        <f t="shared" si="0"/>
        <v>0</v>
      </c>
      <c r="D43" s="76">
        <f>D22</f>
        <v>-4492193</v>
      </c>
      <c r="E43" s="91">
        <f>E22</f>
        <v>4492193</v>
      </c>
      <c r="F43" s="91">
        <f>F22</f>
        <v>4492193</v>
      </c>
      <c r="G43" s="12"/>
    </row>
    <row r="44" spans="1:7" s="116" customFormat="1" ht="20.25" customHeight="1">
      <c r="A44" s="109"/>
      <c r="B44" s="110" t="s">
        <v>21</v>
      </c>
      <c r="C44" s="111">
        <f>SUM(D44:E44)</f>
        <v>0</v>
      </c>
      <c r="D44" s="112"/>
      <c r="E44" s="113"/>
      <c r="F44" s="114"/>
      <c r="G44" s="115"/>
    </row>
    <row r="45" spans="1:7" s="116" customFormat="1" ht="93.75" customHeight="1">
      <c r="A45" s="109"/>
      <c r="B45" s="107" t="s">
        <v>32</v>
      </c>
      <c r="C45" s="111">
        <f>SUM(D45:E45)</f>
        <v>0</v>
      </c>
      <c r="D45" s="113">
        <f aca="true" t="shared" si="5" ref="D45:F47">D24</f>
        <v>-49600</v>
      </c>
      <c r="E45" s="113">
        <f t="shared" si="5"/>
        <v>49600</v>
      </c>
      <c r="F45" s="151">
        <f t="shared" si="5"/>
        <v>49600</v>
      </c>
      <c r="G45" s="115"/>
    </row>
    <row r="46" spans="1:7" s="116" customFormat="1" ht="109.5" customHeight="1">
      <c r="A46" s="109"/>
      <c r="B46" s="108" t="s">
        <v>35</v>
      </c>
      <c r="C46" s="111">
        <f>SUM(D46:E46)</f>
        <v>0</v>
      </c>
      <c r="D46" s="113">
        <f t="shared" si="5"/>
        <v>-329238.9</v>
      </c>
      <c r="E46" s="113">
        <f t="shared" si="5"/>
        <v>329238.9</v>
      </c>
      <c r="F46" s="151">
        <f t="shared" si="5"/>
        <v>329238.9</v>
      </c>
      <c r="G46" s="115"/>
    </row>
    <row r="47" spans="1:7" s="116" customFormat="1" ht="40.5" customHeight="1">
      <c r="A47" s="109"/>
      <c r="B47" s="107" t="s">
        <v>36</v>
      </c>
      <c r="C47" s="111">
        <f>SUM(D47:E47)</f>
        <v>0</v>
      </c>
      <c r="D47" s="113">
        <f t="shared" si="5"/>
        <v>-252784.74</v>
      </c>
      <c r="E47" s="113">
        <f t="shared" si="5"/>
        <v>252784.74</v>
      </c>
      <c r="F47" s="151">
        <f t="shared" si="5"/>
        <v>252784.74</v>
      </c>
      <c r="G47" s="115"/>
    </row>
    <row r="48" spans="1:7" s="116" customFormat="1" ht="87.75" customHeight="1" thickBot="1">
      <c r="A48" s="109"/>
      <c r="B48" s="118" t="s">
        <v>37</v>
      </c>
      <c r="C48" s="111">
        <f>SUM(D48:E48)</f>
        <v>0</v>
      </c>
      <c r="D48" s="113">
        <f>D28</f>
        <v>-12556.83</v>
      </c>
      <c r="E48" s="113">
        <f>E28</f>
        <v>12556.83</v>
      </c>
      <c r="F48" s="151">
        <f>F28</f>
        <v>12556.83</v>
      </c>
      <c r="G48" s="115"/>
    </row>
    <row r="49" spans="1:7" ht="126.75" customHeight="1" hidden="1" thickBot="1">
      <c r="A49" s="53"/>
      <c r="B49" s="60" t="s">
        <v>30</v>
      </c>
      <c r="C49" s="93"/>
      <c r="D49" s="79">
        <v>-42993</v>
      </c>
      <c r="E49" s="94">
        <v>42993</v>
      </c>
      <c r="F49" s="95">
        <v>42993</v>
      </c>
      <c r="G49" s="12"/>
    </row>
    <row r="50" spans="1:7" s="31" customFormat="1" ht="21" thickBot="1">
      <c r="A50" s="57" t="s">
        <v>25</v>
      </c>
      <c r="B50" s="27" t="s">
        <v>26</v>
      </c>
      <c r="C50" s="96">
        <f t="shared" si="0"/>
        <v>4377516.51</v>
      </c>
      <c r="D50" s="97">
        <f>D32</f>
        <v>-114676.49000000022</v>
      </c>
      <c r="E50" s="98">
        <f>E32</f>
        <v>4492193</v>
      </c>
      <c r="F50" s="99">
        <f>F32</f>
        <v>4492193</v>
      </c>
      <c r="G50" s="30"/>
    </row>
    <row r="51" spans="1:7" s="1" customFormat="1" ht="12.75">
      <c r="A51" s="14"/>
      <c r="B51" s="62"/>
      <c r="C51" s="37"/>
      <c r="D51" s="55"/>
      <c r="E51" s="55"/>
      <c r="F51" s="55"/>
      <c r="G51" s="13"/>
    </row>
    <row r="52" spans="1:7" ht="12.75" customHeight="1">
      <c r="A52" s="160" t="s">
        <v>11</v>
      </c>
      <c r="B52" s="160"/>
      <c r="C52" s="160"/>
      <c r="D52" s="160"/>
      <c r="E52" s="160"/>
      <c r="F52" s="160"/>
      <c r="G52" s="12"/>
    </row>
    <row r="53" spans="1:7" ht="12.75">
      <c r="A53" s="11"/>
      <c r="B53" s="63"/>
      <c r="C53" s="50">
        <f>C30-C50</f>
        <v>0</v>
      </c>
      <c r="D53" s="50">
        <f>D30-D50</f>
        <v>0</v>
      </c>
      <c r="E53" s="50">
        <f>E30-E50</f>
        <v>0</v>
      </c>
      <c r="F53" s="50">
        <f>F30-F50</f>
        <v>0</v>
      </c>
      <c r="G53" s="12"/>
    </row>
    <row r="54" spans="1:7" s="7" customFormat="1" ht="15.75">
      <c r="A54" s="16"/>
      <c r="B54" s="64"/>
      <c r="C54" s="38"/>
      <c r="D54" s="17"/>
      <c r="E54" s="17"/>
      <c r="F54" s="17"/>
      <c r="G54" s="17"/>
    </row>
    <row r="55" spans="2:3" s="4" customFormat="1" ht="18">
      <c r="B55" s="65"/>
      <c r="C55" s="39"/>
    </row>
    <row r="56" spans="1:3" ht="12.75">
      <c r="A56" s="6"/>
      <c r="B56" s="66"/>
      <c r="C56" s="40"/>
    </row>
    <row r="57" spans="1:3" ht="12.75">
      <c r="A57" s="6"/>
      <c r="B57" s="66"/>
      <c r="C57" s="40"/>
    </row>
    <row r="58" spans="1:3" ht="12.75">
      <c r="A58" s="6"/>
      <c r="B58" s="66"/>
      <c r="C58" s="40"/>
    </row>
    <row r="59" spans="1:3" ht="12.75">
      <c r="A59" s="6"/>
      <c r="B59" s="66"/>
      <c r="C59" s="40"/>
    </row>
    <row r="60" spans="1:3" ht="12.75">
      <c r="A60" s="6"/>
      <c r="B60" s="66"/>
      <c r="C60" s="40"/>
    </row>
    <row r="61" spans="1:3" ht="12.75">
      <c r="A61" s="6"/>
      <c r="B61" s="66"/>
      <c r="C61" s="40"/>
    </row>
    <row r="62" spans="1:3" ht="12.75">
      <c r="A62" s="6"/>
      <c r="B62" s="66"/>
      <c r="C62" s="40"/>
    </row>
    <row r="63" spans="2:3" ht="12.75">
      <c r="B63" s="66"/>
      <c r="C63" s="40"/>
    </row>
    <row r="64" spans="2:3" ht="12.75">
      <c r="B64" s="66"/>
      <c r="C64" s="40"/>
    </row>
    <row r="65" spans="2:3" ht="12.75">
      <c r="B65" s="66"/>
      <c r="C65" s="40"/>
    </row>
    <row r="66" spans="2:3" ht="12.75">
      <c r="B66" s="66"/>
      <c r="C66" s="40"/>
    </row>
    <row r="67" spans="2:3" ht="12.75">
      <c r="B67" s="66"/>
      <c r="C67" s="40"/>
    </row>
    <row r="68" spans="2:3" ht="12.75">
      <c r="B68" s="66"/>
      <c r="C68" s="40"/>
    </row>
    <row r="69" spans="2:3" ht="12.75">
      <c r="B69" s="66"/>
      <c r="C69" s="40"/>
    </row>
    <row r="70" spans="2:3" ht="12.75">
      <c r="B70" s="66"/>
      <c r="C70" s="40"/>
    </row>
    <row r="71" spans="2:3" ht="12.75">
      <c r="B71" s="66"/>
      <c r="C71" s="40"/>
    </row>
    <row r="72" spans="2:3" ht="12.75">
      <c r="B72" s="66"/>
      <c r="C72" s="40"/>
    </row>
    <row r="73" spans="2:3" ht="12.75">
      <c r="B73" s="66"/>
      <c r="C73" s="40"/>
    </row>
    <row r="74" spans="2:3" ht="12.75">
      <c r="B74" s="66"/>
      <c r="C74" s="40"/>
    </row>
    <row r="75" spans="2:3" ht="12.75">
      <c r="B75" s="66"/>
      <c r="C75" s="40"/>
    </row>
    <row r="76" spans="2:3" ht="12.75">
      <c r="B76" s="66"/>
      <c r="C76" s="40"/>
    </row>
    <row r="77" spans="2:3" ht="12.75">
      <c r="B77" s="66"/>
      <c r="C77" s="40"/>
    </row>
    <row r="78" spans="2:3" ht="12.75">
      <c r="B78" s="66"/>
      <c r="C78" s="40"/>
    </row>
    <row r="79" spans="2:3" ht="12.75">
      <c r="B79" s="66"/>
      <c r="C79" s="40"/>
    </row>
    <row r="80" spans="2:3" ht="12.75">
      <c r="B80" s="66"/>
      <c r="C80" s="40"/>
    </row>
    <row r="81" spans="2:3" ht="12.75">
      <c r="B81" s="66"/>
      <c r="C81" s="40"/>
    </row>
    <row r="82" spans="2:3" ht="12.75">
      <c r="B82" s="66"/>
      <c r="C82" s="40"/>
    </row>
    <row r="83" spans="2:3" ht="12.75">
      <c r="B83" s="66"/>
      <c r="C83" s="40"/>
    </row>
    <row r="84" spans="2:3" ht="12.75">
      <c r="B84" s="66"/>
      <c r="C84" s="40"/>
    </row>
    <row r="85" spans="2:3" ht="12.75">
      <c r="B85" s="66"/>
      <c r="C85" s="40"/>
    </row>
    <row r="86" spans="2:3" ht="12.75">
      <c r="B86" s="66"/>
      <c r="C86" s="40"/>
    </row>
  </sheetData>
  <sheetProtection/>
  <mergeCells count="12">
    <mergeCell ref="A52:F52"/>
    <mergeCell ref="A4:F4"/>
    <mergeCell ref="A7:A8"/>
    <mergeCell ref="B7:B8"/>
    <mergeCell ref="D7:D8"/>
    <mergeCell ref="A10:F10"/>
    <mergeCell ref="A31:F31"/>
    <mergeCell ref="D1:F1"/>
    <mergeCell ref="E7:F7"/>
    <mergeCell ref="C7:C8"/>
    <mergeCell ref="A3:F3"/>
    <mergeCell ref="D2:F2"/>
  </mergeCells>
  <printOptions horizontalCentered="1"/>
  <pageMargins left="0.5118110236220472" right="0.31496062992125984" top="0.8267716535433072" bottom="0.3937007874015748" header="0.35433070866141736" footer="0.1968503937007874"/>
  <pageSetup fitToHeight="2" fitToWidth="1" horizontalDpi="600" verticalDpi="600" orientation="portrait" paperSize="9" scale="63" r:id="rId1"/>
  <headerFooter alignWithMargins="0">
    <oddHeader>&amp;C&amp;"Times New Roman,полужирный"&amp;14&amp;P&amp;R&amp;"Times New Roman,полужирный"&amp;14Продовження додатка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2020-10-21T13:53:11Z</cp:lastPrinted>
  <dcterms:created xsi:type="dcterms:W3CDTF">2000-03-20T12:24:15Z</dcterms:created>
  <dcterms:modified xsi:type="dcterms:W3CDTF">2020-12-23T06:34:49Z</dcterms:modified>
  <cp:category/>
  <cp:version/>
  <cp:contentType/>
  <cp:contentStatus/>
</cp:coreProperties>
</file>