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04" activeTab="0"/>
  </bookViews>
  <sheets>
    <sheet name="затв12 (2)" sheetId="1" r:id="rId1"/>
  </sheets>
  <definedNames>
    <definedName name="Excel_BuiltIn_Print_Area" localSheetId="0">'затв12 (2)'!$A$1:$J$156</definedName>
    <definedName name="Excel_BuiltIn_Print_Area" localSheetId="0">'затв12 (2)'!$B$1:$J$156</definedName>
    <definedName name="_xlnm.Print_Area" localSheetId="0">'затв12 (2)'!$A$1:$J$153</definedName>
  </definedNames>
  <calcPr fullCalcOnLoad="1"/>
</workbook>
</file>

<file path=xl/sharedStrings.xml><?xml version="1.0" encoding="utf-8"?>
<sst xmlns="http://schemas.openxmlformats.org/spreadsheetml/2006/main" count="326" uniqueCount="179">
  <si>
    <t>Додаток 5</t>
  </si>
  <si>
    <t>до рішення Устинівської районної  ради</t>
  </si>
  <si>
    <t>від 24 грудня 2019 року №487</t>
  </si>
  <si>
    <t>Видатки районного бюджету на 2020 рік на виконання районних програм</t>
  </si>
  <si>
    <r>
      <t>(</t>
    </r>
    <r>
      <rPr>
        <i/>
        <sz val="12"/>
        <rFont val="Times New Roman"/>
        <family val="1"/>
      </rPr>
      <t>у складі видатків, затверджених у додатках 2 і 3 до рішення районної ради від  ____ січня 2015 року №____</t>
    </r>
    <r>
      <rPr>
        <sz val="8"/>
        <rFont val="Times New Roman"/>
        <family val="1"/>
      </rPr>
      <t xml:space="preserve">) </t>
    </r>
  </si>
  <si>
    <t>(код бюджету)</t>
  </si>
  <si>
    <t>(гривень)</t>
  </si>
  <si>
    <t>№ з/п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</si>
  <si>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</si>
  <si>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</si>
  <si>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</si>
  <si>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 xml:space="preserve">Назва програми, головного розпорядника коштів,  відповідального виконавця та напрямку видатків </t>
  </si>
  <si>
    <t>Дата та № рішення районної ради про затвердження програми</t>
  </si>
  <si>
    <t>Передбачено у видатках районного бюджету на 2020 рік</t>
  </si>
  <si>
    <t>загальний фонд</t>
  </si>
  <si>
    <t>спеціальний фонд</t>
  </si>
  <si>
    <t>Усього видатків</t>
  </si>
  <si>
    <t>усього</t>
  </si>
  <si>
    <t>у тому числі бюджет розвитку</t>
  </si>
  <si>
    <t>4</t>
  </si>
  <si>
    <t>5</t>
  </si>
  <si>
    <t>6</t>
  </si>
  <si>
    <t>Районна програма  оздоровлення та відпочинку дітей, молоді та сімей з дітьми на 2007-2013  роки</t>
  </si>
  <si>
    <t>22.06.2007р        № 68</t>
  </si>
  <si>
    <t>Відділ освіти, молоді та спорту районної державної адміністрації</t>
  </si>
  <si>
    <t>Загальноосвітні школи (в т.ч. школа-дитячий садок, інтернат при школі), спеціалізовані школи, ліцеї, гімназії, колегіуми</t>
  </si>
  <si>
    <t>УСЬОГО ЗА ПРОГРАМОЮ</t>
  </si>
  <si>
    <t>1</t>
  </si>
  <si>
    <t>Районна програма оздоровлення і відпочинку дітей та підлітків  Устинівського району на 2018-2022 роки</t>
  </si>
  <si>
    <t>17.11.2017 року №222, внесено зміни: 19.06.2018 року №299</t>
  </si>
  <si>
    <t>0600000</t>
  </si>
  <si>
    <t>Сектор освіти Устинівської районної державної адміністрації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</si>
  <si>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</si>
  <si>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</si>
  <si>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</si>
  <si>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</si>
  <si>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</si>
  <si>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0800000</t>
  </si>
  <si>
    <t>Управління соціального захисту населення  Устинівської районної державної адміністрації</t>
  </si>
  <si>
    <t>0810000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</si>
  <si>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</si>
  <si>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</si>
  <si>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</si>
  <si>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2</t>
  </si>
  <si>
    <t>Районна програма “Шкільний автобус” на 2016-2020 роки</t>
  </si>
  <si>
    <t>15.04.2016 року №45, внесено зміни: 23.03.2018 року №272, 30.11.2018 року №370</t>
  </si>
  <si>
    <t>0611162</t>
  </si>
  <si>
    <t>1162</t>
  </si>
  <si>
    <t>0990</t>
  </si>
  <si>
    <t>Інші програми та заходи у сфері освіти</t>
  </si>
  <si>
    <t>3</t>
  </si>
  <si>
    <t>Районна програма розвитку фізичної культури і спорту в Устинівському районі на 2017-2021 роки</t>
  </si>
  <si>
    <t>23.12.2016 року №131, внесено зміни: 17.11.2017 року №228</t>
  </si>
  <si>
    <t>Відділ освіти, молоді та спорту Устинівської районної державної адміністрації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</si>
  <si>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</si>
  <si>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</si>
  <si>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</si>
  <si>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</si>
  <si>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0200000</t>
  </si>
  <si>
    <t>Устинівська районна державна адміністрація</t>
  </si>
  <si>
    <t>0210000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</si>
  <si>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</si>
  <si>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</si>
  <si>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</si>
  <si>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Районна програма економічного і соціального розвитку Устинівського району на 2018 рік </t>
  </si>
  <si>
    <t>22.12.2017 року №_______</t>
  </si>
  <si>
    <t>0218410</t>
  </si>
  <si>
    <t>0830</t>
  </si>
  <si>
    <t>Фінансова підтримка засобів масової інформації</t>
  </si>
  <si>
    <t>Районна програма зміцнення матеріально-технічної  бази закладів охорони здоров'я в Устинівському районі на 2017-2020 роки</t>
  </si>
  <si>
    <t>24.02.2017 року №150, внесено зміни: 21.08.2017 року №203, 30.08.2018 року №344, 15.03.2019 року №413, 18.10.2019 року №471, 27.03.2020. року №501</t>
  </si>
  <si>
    <t>0212010</t>
  </si>
  <si>
    <t>0731</t>
  </si>
  <si>
    <t>Багатопрофільна стаціонарна медична допомога населенню</t>
  </si>
  <si>
    <t xml:space="preserve">Районна цільова програма “Доступна та якісна медицина”  на 2018-2020 роки комунального некомерційного підприємства “Устинівська центральна районна лікарня” </t>
  </si>
  <si>
    <t>30.11.2018 року №379, внесено зміни: 19 червня 2020 року №521</t>
  </si>
  <si>
    <t>0212144</t>
  </si>
  <si>
    <t>2144</t>
  </si>
  <si>
    <t>0763</t>
  </si>
  <si>
    <t>Централізовані заходи з лікування хворин на цукровий та нецукровий діабет</t>
  </si>
  <si>
    <t xml:space="preserve">Районна цільова програма “Доступна та якісна медицина”  на 2019-2021 роки комунального некомерційного підприємства “Устинівський районний центр первинної медико-санітарної допомоги” </t>
  </si>
  <si>
    <t>30.11.2018 року №380, внесено зміни: 27 березня 2020 року №495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</si>
  <si>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</si>
  <si>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</si>
  <si>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</si>
  <si>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</si>
  <si>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 з реалізації в районі  “Національного плану дій щодо реалізації Конвенції ООН про права дитини на 2018-2022 роки”</t>
  </si>
  <si>
    <t>17.11.2017 року №225</t>
  </si>
  <si>
    <t>0213112</t>
  </si>
  <si>
    <t>3112</t>
  </si>
  <si>
    <t>1040</t>
  </si>
  <si>
    <t>Заходи державної політики з питань дітей та їх соціального захисту</t>
  </si>
  <si>
    <t>Районна програма розвитку малого підприємництва в Устинівському районі на 2017-2020 роки</t>
  </si>
  <si>
    <t>23.12.2016 року №123</t>
  </si>
  <si>
    <t>0217610</t>
  </si>
  <si>
    <t>7610</t>
  </si>
  <si>
    <t>0411</t>
  </si>
  <si>
    <t>Сприяння розвитку  малого та середнього підприємництва</t>
  </si>
  <si>
    <t>8</t>
  </si>
  <si>
    <t xml:space="preserve">Районна програма цивільного захисту  Устинівського району на 2016-2020 роки </t>
  </si>
  <si>
    <t>15.04.2016.року №44, внесено зміни: 30.08.2018 року №332, 30.11.2018 року №355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</si>
  <si>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</si>
  <si>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</si>
  <si>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</si>
  <si>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</si>
  <si>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економічного і соціального розвитку Устинівського району на 2020 рік</t>
  </si>
  <si>
    <t>24.12.2019 року №484</t>
  </si>
  <si>
    <t>0218420</t>
  </si>
  <si>
    <t>8420</t>
  </si>
  <si>
    <t>Інші заходи у сфері засобів масової інформації</t>
  </si>
  <si>
    <t>3700000</t>
  </si>
  <si>
    <t>Фінансове управління   Устинівської районної державної адміністрації</t>
  </si>
  <si>
    <t>3710000</t>
  </si>
  <si>
    <t>3719770</t>
  </si>
  <si>
    <t>9770</t>
  </si>
  <si>
    <t>0180</t>
  </si>
  <si>
    <t xml:space="preserve">Інші субвенції з місцевого бюджету </t>
  </si>
  <si>
    <t>Районна програма “Забезпечення діяльності комунальної установи “Трудовий архів Устинівського району” на 2019-2023 роки”</t>
  </si>
  <si>
    <t>21.12.2018 року №390</t>
  </si>
  <si>
    <t>0210180</t>
  </si>
  <si>
    <t>0133</t>
  </si>
  <si>
    <t>Інша діяльність у сфері державного управління</t>
  </si>
  <si>
    <t>Програма підтримки підприємств житлово-комунального господарства Устинівського району на 2018-2020 роки</t>
  </si>
  <si>
    <t>17.11.2017 року №224</t>
  </si>
  <si>
    <t>Районна комплексна програма профілактики злочинності і правопорушень на 2016-2020 роки</t>
  </si>
  <si>
    <t>05.08.2016 року №71, внесено зміни:23.12.2016 року №112, 17.05.2019 року №434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</si>
  <si>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</si>
  <si>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</si>
  <si>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</si>
  <si>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Районна програма підтримки органів виконавчої влади в Устинівському районі на 2017-2020 роки</t>
  </si>
  <si>
    <t>23.12.2016 року №124 внесено зміни: 28.04.2017 року №165, 17.11.2017 року №229, 19.06.2018 року №302, 30.11.2018 року №362, 17.05.2019 року №436, 18.10.2019 року №461, 24.12.2019 року № 486</t>
  </si>
  <si>
    <t>12</t>
  </si>
  <si>
    <t>Програма соціального захисту населення Устинівського району на 2016-2020 роки</t>
  </si>
  <si>
    <t>21.08.2015 року №337, внесено зміни: 19.02.2016 року №33, 10.06.2016 року №59, 21.10.2016 року №83,23.12.2016 року №110, 24.02.2017 року №149, 17.11.2017 року №223, 22.12.2017 року №237, 23.03.2018 року №270, 03.08.2018 року №317, 30.11.2018 року №360, 15.03.2019 року №410 та від 12.07.2019 року №450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</si>
  <si>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</si>
  <si>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</si>
  <si>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</si>
  <si>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</si>
  <si>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</si>
  <si>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</si>
  <si>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</si>
  <si>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</si>
  <si>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</si>
  <si>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</si>
  <si>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</si>
  <si>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</si>
  <si>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</si>
  <si>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</si>
  <si>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</t>
  </si>
  <si>
    <t>3191</t>
  </si>
  <si>
    <t>Інші видатки на 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</si>
  <si>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</si>
  <si>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</si>
  <si>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</si>
  <si>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</si>
  <si>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</si>
  <si>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</si>
  <si>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13</t>
  </si>
  <si>
    <t>Районна програма “Гордість Устинівщини” на 2017-2020 роки</t>
  </si>
  <si>
    <t>28.04.2017 року №163, внесено зміни:21.08.2017 року №200, 30.08.2018 року №333</t>
  </si>
  <si>
    <t>14</t>
  </si>
  <si>
    <t>Районна комплексна програма соціальної підтримки учасників АТО, членів їх сімей, сімей  загиблих учасників АТО,  поранених учасників АТО постраждалих учасників Революції Гідності та вшанування пам'яті загиблих на 2015-2020 роки</t>
  </si>
  <si>
    <t>10.02.2015 року №301, внесено зміни: 09.10.2015 року №341, 21.10.2016 року №86, 23.03.2018 року №267, 03.08.2018 року №316 та від 15.03.2019 року №411</t>
  </si>
  <si>
    <t>15</t>
  </si>
  <si>
    <t>Районна програма "Про підтримку сімей різних категорій в Устинівському районі на 2017-2020 роки"</t>
  </si>
  <si>
    <t>23.12.2016 року №115, внесено зміни:17.11.2017 року №226, 23.03.2018 року №271, 24.12.2019 року №481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</si>
  <si>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</si>
  <si>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</si>
  <si>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</si>
  <si>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16</t>
  </si>
  <si>
    <t>Районна цільова програма "Турбота" на 2017-2021 роки</t>
  </si>
  <si>
    <t>0813241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</si>
  <si>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</si>
  <si>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</si>
  <si>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</si>
  <si>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 xml:space="preserve">Районна програма запобігання та реагування на надзвичайні ситуації техногенного та природного характеру на території Устинівського району на 2019-2023 роки </t>
  </si>
  <si>
    <t>17.05.2019 року №424</t>
  </si>
  <si>
    <t>РАЗОМ</t>
  </si>
  <si>
    <t>(в редакції рішення Кропивницької районної ради від 21 грудня 2020 року № 15    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</si>
</sst>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0000"/>
    <numFmt numFmtId="165" formatCode="#,##0.000"/>
    <numFmt numFmtId="166" formatCode="#,##0.0"/>
    <numFmt numFmtId="167" formatCode="0.0"/>
  </numFmts>
  <fonts count="37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6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9"/>
      <color indexed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164" fontId="8" fillId="0" borderId="0" xfId="0" applyNumberFormat="1" applyFont="1" applyFill="1" applyAlignment="1" applyProtection="1">
      <alignment/>
      <protection locked="0"/>
    </xf>
    <xf numFmtId="164" fontId="13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Alignment="1" applyProtection="1">
      <alignment/>
      <protection locked="0"/>
    </xf>
    <xf numFmtId="164" fontId="15" fillId="0" borderId="0" xfId="0" applyNumberFormat="1" applyFont="1" applyFill="1" applyAlignment="1" applyProtection="1">
      <alignment horizontal="center" vertical="center"/>
      <protection locked="0"/>
    </xf>
    <xf numFmtId="0" fontId="16" fillId="0" borderId="5" xfId="0" applyFont="1" applyFill="1" applyBorder="1" applyAlignment="1">
      <alignment horizontal="center" vertical="top"/>
    </xf>
    <xf numFmtId="164" fontId="10" fillId="0" borderId="6" xfId="0" applyNumberFormat="1" applyFont="1" applyFill="1" applyBorder="1" applyAlignment="1" applyProtection="1">
      <alignment horizontal="center" vertical="top"/>
      <protection locked="0"/>
    </xf>
    <xf numFmtId="0" fontId="17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>
      <alignment horizontal="left" vertical="center" wrapText="1"/>
    </xf>
    <xf numFmtId="49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8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16" fillId="3" borderId="0" xfId="0" applyFont="1" applyFill="1" applyAlignment="1">
      <alignment/>
    </xf>
    <xf numFmtId="0" fontId="16" fillId="0" borderId="0" xfId="0" applyFont="1" applyFill="1" applyAlignment="1">
      <alignment/>
    </xf>
    <xf numFmtId="164" fontId="19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Fill="1" applyAlignment="1">
      <alignment horizontal="center"/>
    </xf>
    <xf numFmtId="164" fontId="20" fillId="0" borderId="12" xfId="0" applyNumberFormat="1" applyFont="1" applyFill="1" applyBorder="1" applyAlignment="1" applyProtection="1">
      <alignment horizontal="center" vertical="center"/>
      <protection locked="0"/>
    </xf>
    <xf numFmtId="2" fontId="2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20" fillId="3" borderId="0" xfId="0" applyFont="1" applyFill="1" applyAlignment="1">
      <alignment/>
    </xf>
    <xf numFmtId="0" fontId="20" fillId="0" borderId="0" xfId="0" applyFont="1" applyFill="1" applyAlignment="1">
      <alignment/>
    </xf>
    <xf numFmtId="164" fontId="19" fillId="0" borderId="0" xfId="0" applyNumberFormat="1" applyFont="1" applyFill="1" applyAlignment="1" applyProtection="1">
      <alignment horizontal="left"/>
      <protection locked="0"/>
    </xf>
    <xf numFmtId="164" fontId="22" fillId="0" borderId="7" xfId="0" applyNumberFormat="1" applyFont="1" applyFill="1" applyBorder="1" applyAlignment="1" applyProtection="1">
      <alignment horizontal="center" vertical="center"/>
      <protection locked="0"/>
    </xf>
    <xf numFmtId="164" fontId="23" fillId="0" borderId="7" xfId="0" applyNumberFormat="1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>
      <alignment/>
    </xf>
    <xf numFmtId="1" fontId="24" fillId="0" borderId="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1" fillId="0" borderId="8" xfId="0" applyNumberFormat="1" applyFont="1" applyFill="1" applyBorder="1" applyAlignment="1" applyProtection="1">
      <alignment horizontal="center" vertical="top"/>
      <protection locked="0"/>
    </xf>
    <xf numFmtId="0" fontId="17" fillId="0" borderId="8" xfId="0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 applyProtection="1">
      <alignment horizontal="center" vertical="center"/>
      <protection/>
    </xf>
    <xf numFmtId="49" fontId="14" fillId="0" borderId="8" xfId="0" applyNumberFormat="1" applyFont="1" applyFill="1" applyBorder="1" applyAlignment="1" applyProtection="1">
      <alignment horizontal="center" vertical="center"/>
      <protection/>
    </xf>
    <xf numFmtId="1" fontId="14" fillId="0" borderId="8" xfId="0" applyNumberFormat="1" applyFont="1" applyFill="1" applyBorder="1" applyAlignment="1" applyProtection="1">
      <alignment horizontal="justify" vertical="center" wrapText="1"/>
      <protection/>
    </xf>
    <xf numFmtId="0" fontId="25" fillId="0" borderId="8" xfId="0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justify" vertical="center" wrapText="1"/>
      <protection/>
    </xf>
    <xf numFmtId="0" fontId="1" fillId="0" borderId="8" xfId="0" applyFont="1" applyFill="1" applyBorder="1" applyAlignment="1">
      <alignment horizontal="center" vertical="center" wrapText="1"/>
    </xf>
    <xf numFmtId="49" fontId="14" fillId="0" borderId="8" xfId="17" applyNumberFormat="1" applyFont="1" applyFill="1" applyBorder="1" applyAlignment="1" applyProtection="1">
      <alignment horizontal="center" vertical="center"/>
      <protection/>
    </xf>
    <xf numFmtId="49" fontId="1" fillId="0" borderId="8" xfId="17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justify" vertical="center" wrapText="1"/>
      <protection/>
    </xf>
    <xf numFmtId="1" fontId="8" fillId="0" borderId="8" xfId="0" applyNumberFormat="1" applyFont="1" applyFill="1" applyBorder="1" applyAlignment="1">
      <alignment/>
    </xf>
    <xf numFmtId="164" fontId="26" fillId="0" borderId="8" xfId="0" applyNumberFormat="1" applyFont="1" applyFill="1" applyBorder="1" applyAlignment="1" applyProtection="1">
      <alignment horizontal="center" vertical="center"/>
      <protection locked="0"/>
    </xf>
    <xf numFmtId="164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>
      <alignment/>
    </xf>
    <xf numFmtId="1" fontId="24" fillId="0" borderId="8" xfId="0" applyNumberFormat="1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/>
    </xf>
    <xf numFmtId="165" fontId="1" fillId="0" borderId="8" xfId="0" applyNumberFormat="1" applyFont="1" applyFill="1" applyBorder="1" applyAlignment="1">
      <alignment horizontal="center" vertical="center"/>
    </xf>
    <xf numFmtId="164" fontId="26" fillId="4" borderId="8" xfId="0" applyNumberFormat="1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>
      <alignment horizontal="center" vertical="center" wrapText="1"/>
    </xf>
    <xf numFmtId="1" fontId="24" fillId="4" borderId="8" xfId="0" applyNumberFormat="1" applyFont="1" applyFill="1" applyBorder="1" applyAlignment="1">
      <alignment horizontal="center"/>
    </xf>
    <xf numFmtId="49" fontId="14" fillId="4" borderId="8" xfId="17" applyNumberFormat="1" applyFont="1" applyFill="1" applyBorder="1" applyAlignment="1" applyProtection="1">
      <alignment horizontal="center" vertical="center"/>
      <protection/>
    </xf>
    <xf numFmtId="49" fontId="14" fillId="4" borderId="8" xfId="0" applyNumberFormat="1" applyFont="1" applyFill="1" applyBorder="1" applyAlignment="1" applyProtection="1">
      <alignment horizontal="center" vertical="center"/>
      <protection/>
    </xf>
    <xf numFmtId="1" fontId="14" fillId="4" borderId="8" xfId="0" applyNumberFormat="1" applyFont="1" applyFill="1" applyBorder="1" applyAlignment="1" applyProtection="1">
      <alignment horizontal="justify" vertical="center" wrapText="1"/>
      <protection/>
    </xf>
    <xf numFmtId="0" fontId="23" fillId="4" borderId="8" xfId="0" applyFont="1" applyFill="1" applyBorder="1" applyAlignment="1">
      <alignment/>
    </xf>
    <xf numFmtId="1" fontId="2" fillId="4" borderId="8" xfId="0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 applyProtection="1">
      <alignment horizontal="center" vertical="center" wrapText="1"/>
      <protection/>
    </xf>
    <xf numFmtId="0" fontId="1" fillId="4" borderId="8" xfId="0" applyNumberFormat="1" applyFont="1" applyFill="1" applyBorder="1" applyAlignment="1" applyProtection="1">
      <alignment horizontal="justify" vertical="center" wrapText="1"/>
      <protection/>
    </xf>
    <xf numFmtId="1" fontId="8" fillId="4" borderId="8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164" fontId="1" fillId="4" borderId="8" xfId="0" applyNumberFormat="1" applyFont="1" applyFill="1" applyBorder="1" applyAlignment="1" applyProtection="1">
      <alignment horizontal="center" vertical="center"/>
      <protection locked="0"/>
    </xf>
    <xf numFmtId="164" fontId="17" fillId="4" borderId="8" xfId="0" applyNumberFormat="1" applyFont="1" applyFill="1" applyBorder="1" applyAlignment="1" applyProtection="1">
      <alignment horizontal="center" vertical="center"/>
      <protection locked="0"/>
    </xf>
    <xf numFmtId="3" fontId="16" fillId="0" borderId="8" xfId="0" applyNumberFormat="1" applyFont="1" applyFill="1" applyBorder="1" applyAlignment="1" applyProtection="1">
      <alignment horizontal="center" vertical="top"/>
      <protection locked="0"/>
    </xf>
    <xf numFmtId="49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>
      <alignment horizontal="left" vertical="center" wrapText="1"/>
    </xf>
    <xf numFmtId="3" fontId="20" fillId="0" borderId="8" xfId="0" applyNumberFormat="1" applyFont="1" applyFill="1" applyBorder="1" applyAlignment="1" applyProtection="1">
      <alignment horizontal="center" vertical="top"/>
      <protection/>
    </xf>
    <xf numFmtId="0" fontId="29" fillId="0" borderId="8" xfId="0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166" fontId="23" fillId="3" borderId="0" xfId="0" applyNumberFormat="1" applyFont="1" applyFill="1" applyAlignment="1">
      <alignment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49" fontId="30" fillId="0" borderId="8" xfId="0" applyNumberFormat="1" applyFont="1" applyFill="1" applyBorder="1" applyAlignment="1" applyProtection="1">
      <alignment horizontal="center" vertical="center" wrapText="1"/>
      <protection/>
    </xf>
    <xf numFmtId="0" fontId="30" fillId="0" borderId="8" xfId="0" applyNumberFormat="1" applyFont="1" applyFill="1" applyBorder="1" applyAlignment="1" applyProtection="1">
      <alignment horizontal="justify" vertical="center" wrapText="1"/>
      <protection/>
    </xf>
    <xf numFmtId="1" fontId="24" fillId="0" borderId="8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>
      <alignment wrapText="1"/>
    </xf>
    <xf numFmtId="1" fontId="8" fillId="0" borderId="8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/>
    </xf>
    <xf numFmtId="1" fontId="2" fillId="0" borderId="8" xfId="0" applyNumberFormat="1" applyFont="1" applyFill="1" applyBorder="1" applyAlignment="1">
      <alignment horizontal="center"/>
    </xf>
    <xf numFmtId="0" fontId="33" fillId="3" borderId="8" xfId="0" applyFont="1" applyFill="1" applyBorder="1" applyAlignment="1">
      <alignment horizontal="left" vertical="top" wrapText="1"/>
    </xf>
    <xf numFmtId="0" fontId="34" fillId="3" borderId="8" xfId="0" applyFont="1" applyFill="1" applyBorder="1" applyAlignment="1">
      <alignment vertical="top" wrapText="1"/>
    </xf>
    <xf numFmtId="0" fontId="33" fillId="0" borderId="8" xfId="0" applyFont="1" applyBorder="1" applyAlignment="1">
      <alignment wrapText="1"/>
    </xf>
    <xf numFmtId="165" fontId="20" fillId="0" borderId="8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applyProtection="1">
      <alignment/>
      <protection locked="0"/>
    </xf>
    <xf numFmtId="0" fontId="24" fillId="0" borderId="14" xfId="0" applyFont="1" applyFill="1" applyBorder="1" applyAlignment="1">
      <alignment horizontal="center"/>
    </xf>
    <xf numFmtId="164" fontId="24" fillId="0" borderId="14" xfId="0" applyNumberFormat="1" applyFont="1" applyFill="1" applyBorder="1" applyAlignment="1" applyProtection="1">
      <alignment/>
      <protection locked="0"/>
    </xf>
    <xf numFmtId="2" fontId="24" fillId="0" borderId="14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167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top"/>
    </xf>
    <xf numFmtId="3" fontId="1" fillId="0" borderId="8" xfId="0" applyNumberFormat="1" applyFont="1" applyFill="1" applyBorder="1" applyAlignment="1" applyProtection="1">
      <alignment horizontal="center" vertical="top"/>
      <protection locked="0"/>
    </xf>
    <xf numFmtId="3" fontId="10" fillId="0" borderId="8" xfId="0" applyNumberFormat="1" applyFont="1" applyFill="1" applyBorder="1" applyAlignment="1" applyProtection="1">
      <alignment horizontal="center" vertical="top"/>
      <protection locked="0"/>
    </xf>
    <xf numFmtId="3" fontId="20" fillId="0" borderId="8" xfId="0" applyNumberFormat="1" applyFont="1" applyFill="1" applyBorder="1" applyAlignment="1" applyProtection="1">
      <alignment horizontal="center" vertical="top"/>
      <protection locked="0"/>
    </xf>
    <xf numFmtId="3" fontId="20" fillId="0" borderId="8" xfId="0" applyNumberFormat="1" applyFont="1" applyFill="1" applyBorder="1" applyAlignment="1">
      <alignment horizontal="center" vertical="top"/>
    </xf>
    <xf numFmtId="49" fontId="20" fillId="0" borderId="8" xfId="0" applyNumberFormat="1" applyFont="1" applyFill="1" applyBorder="1" applyAlignment="1" applyProtection="1">
      <alignment horizontal="center" vertical="top"/>
      <protection locked="0"/>
    </xf>
    <xf numFmtId="49" fontId="1" fillId="0" borderId="8" xfId="0" applyNumberFormat="1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urrency" xfId="15"/>
    <cellStyle name="Currency [0]" xfId="16"/>
    <cellStyle name="Обычный_21DODATK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showZeros="0" tabSelected="1" view="pageBreakPreview" zoomScaleSheetLayoutView="100" workbookViewId="0" topLeftCell="A1">
      <selection activeCell="G4" sqref="G4:I4"/>
    </sheetView>
  </sheetViews>
  <sheetFormatPr defaultColWidth="9.140625" defaultRowHeight="12.75"/>
  <cols>
    <col min="1" max="1" width="5.57421875" style="0" customWidth="1"/>
    <col min="2" max="2" width="12.28125" style="1" customWidth="1"/>
    <col min="3" max="3" width="11.140625" style="1" customWidth="1"/>
    <col min="4" max="4" width="11.140625" style="2" customWidth="1"/>
    <col min="5" max="5" width="42.28125" style="2" customWidth="1"/>
    <col min="6" max="6" width="22.7109375" style="2" customWidth="1"/>
    <col min="7" max="7" width="12.28125" style="1" customWidth="1"/>
    <col min="8" max="8" width="11.421875" style="1" customWidth="1"/>
    <col min="9" max="10" width="12.8515625" style="1" customWidth="1"/>
    <col min="11" max="16384" width="9.140625" style="1" customWidth="1"/>
  </cols>
  <sheetData>
    <row r="1" spans="4:12" ht="15.75" customHeight="1">
      <c r="D1" s="3"/>
      <c r="G1" s="4" t="s">
        <v>0</v>
      </c>
      <c r="H1" s="4"/>
      <c r="I1" s="4"/>
      <c r="J1" s="5"/>
      <c r="K1" s="4"/>
      <c r="L1" s="5"/>
    </row>
    <row r="2" spans="7:12" ht="11.25" customHeight="1">
      <c r="G2" s="161" t="s">
        <v>1</v>
      </c>
      <c r="H2" s="161"/>
      <c r="I2" s="161"/>
      <c r="J2" s="161"/>
      <c r="K2" s="161"/>
      <c r="L2" s="161"/>
    </row>
    <row r="3" spans="7:12" ht="14.25" customHeight="1">
      <c r="G3" s="6" t="s">
        <v>2</v>
      </c>
      <c r="H3" s="6"/>
      <c r="I3" s="6"/>
      <c r="J3" s="6"/>
      <c r="K3" s="6"/>
      <c r="L3" s="6"/>
    </row>
    <row r="4" spans="7:12" ht="32.25" customHeight="1">
      <c r="G4" s="162" t="s">
        <v>178</v>
      </c>
      <c r="H4" s="162"/>
      <c r="I4" s="162"/>
      <c r="J4" s="6"/>
      <c r="K4" s="6"/>
      <c r="L4" s="6"/>
    </row>
    <row r="5" spans="2:11" ht="21.75" customHeight="1">
      <c r="B5" s="163" t="s">
        <v>3</v>
      </c>
      <c r="C5" s="163"/>
      <c r="D5" s="163"/>
      <c r="E5" s="163"/>
      <c r="F5" s="163"/>
      <c r="G5" s="163"/>
      <c r="H5" s="163"/>
      <c r="I5" s="163"/>
      <c r="J5" s="163"/>
      <c r="K5" s="7"/>
    </row>
    <row r="6" spans="2:11" s="8" customFormat="1" ht="15.75" customHeight="1" hidden="1"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2:11" s="9" customFormat="1" ht="32.25" customHeight="1" hidden="1">
      <c r="B7" s="164" t="s">
        <v>4</v>
      </c>
      <c r="C7" s="164"/>
      <c r="D7" s="164"/>
      <c r="E7" s="164"/>
      <c r="F7" s="164"/>
      <c r="G7" s="164"/>
      <c r="H7" s="164"/>
      <c r="I7" s="164"/>
      <c r="J7" s="164"/>
      <c r="K7" s="11"/>
    </row>
    <row r="8" spans="2:11" s="9" customFormat="1" ht="12.75" customHeight="1"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s="9" customFormat="1" ht="24" customHeight="1">
      <c r="A9" s="165">
        <v>11321200000</v>
      </c>
      <c r="B9" s="165"/>
      <c r="C9" s="10"/>
      <c r="D9" s="10"/>
      <c r="E9" s="10"/>
      <c r="F9" s="10"/>
      <c r="G9" s="10"/>
      <c r="H9" s="10"/>
      <c r="I9" s="10"/>
      <c r="J9" s="10"/>
      <c r="K9" s="11"/>
    </row>
    <row r="10" spans="1:11" s="9" customFormat="1" ht="21.75" customHeight="1">
      <c r="A10" s="166" t="s">
        <v>5</v>
      </c>
      <c r="B10" s="166"/>
      <c r="C10" s="166"/>
      <c r="D10" s="10"/>
      <c r="E10" s="10"/>
      <c r="F10" s="10"/>
      <c r="G10" s="10"/>
      <c r="H10" s="10"/>
      <c r="I10" s="10"/>
      <c r="J10" s="10"/>
      <c r="K10" s="11"/>
    </row>
    <row r="11" spans="4:10" s="9" customFormat="1" ht="12" customHeight="1">
      <c r="D11" s="12"/>
      <c r="E11" s="13"/>
      <c r="F11" s="14"/>
      <c r="G11" s="14"/>
      <c r="H11" s="14"/>
      <c r="I11" s="14" t="s">
        <v>6</v>
      </c>
      <c r="J11" s="15"/>
    </row>
    <row r="12" spans="1:10" s="9" customFormat="1" ht="27.75" customHeight="1">
      <c r="A12" s="167" t="s">
        <v>7</v>
      </c>
      <c r="B12" s="167" t="s">
        <v>8</v>
      </c>
      <c r="C12" s="167" t="s">
        <v>9</v>
      </c>
      <c r="D12" s="167" t="s">
        <v>10</v>
      </c>
      <c r="E12" s="168" t="s">
        <v>11</v>
      </c>
      <c r="F12" s="169" t="s">
        <v>12</v>
      </c>
      <c r="G12" s="170" t="s">
        <v>13</v>
      </c>
      <c r="H12" s="170"/>
      <c r="I12" s="170"/>
      <c r="J12" s="170"/>
    </row>
    <row r="13" spans="1:17" s="9" customFormat="1" ht="21" customHeight="1">
      <c r="A13" s="167"/>
      <c r="B13" s="167"/>
      <c r="C13" s="167"/>
      <c r="D13" s="167"/>
      <c r="E13" s="168"/>
      <c r="F13" s="169"/>
      <c r="G13" s="171" t="s">
        <v>14</v>
      </c>
      <c r="H13" s="171" t="s">
        <v>15</v>
      </c>
      <c r="I13" s="171"/>
      <c r="J13" s="172" t="s">
        <v>16</v>
      </c>
      <c r="M13" s="17"/>
      <c r="N13" s="17"/>
      <c r="O13" s="17"/>
      <c r="P13" s="18"/>
      <c r="Q13" s="1"/>
    </row>
    <row r="14" spans="1:17" s="9" customFormat="1" ht="57" customHeight="1">
      <c r="A14" s="167"/>
      <c r="B14" s="167"/>
      <c r="C14" s="167"/>
      <c r="D14" s="167"/>
      <c r="E14" s="168"/>
      <c r="F14" s="169"/>
      <c r="G14" s="171"/>
      <c r="H14" s="16" t="s">
        <v>17</v>
      </c>
      <c r="I14" s="16" t="s">
        <v>18</v>
      </c>
      <c r="J14" s="172"/>
      <c r="M14" s="17"/>
      <c r="N14" s="17"/>
      <c r="O14" s="17"/>
      <c r="P14" s="18"/>
      <c r="Q14" s="1"/>
    </row>
    <row r="15" spans="1:16" ht="12.75" customHeight="1">
      <c r="A15" s="19">
        <v>1</v>
      </c>
      <c r="B15" s="19">
        <v>2</v>
      </c>
      <c r="C15" s="19">
        <v>3</v>
      </c>
      <c r="D15" s="20" t="s">
        <v>19</v>
      </c>
      <c r="E15" s="20" t="s">
        <v>20</v>
      </c>
      <c r="F15" s="21" t="s">
        <v>21</v>
      </c>
      <c r="G15" s="21">
        <v>7</v>
      </c>
      <c r="H15" s="21">
        <v>8</v>
      </c>
      <c r="I15" s="21">
        <v>9</v>
      </c>
      <c r="J15" s="21">
        <v>10</v>
      </c>
      <c r="M15" s="22"/>
      <c r="N15" s="23"/>
      <c r="O15" s="17"/>
      <c r="P15" s="18"/>
    </row>
    <row r="16" spans="1:17" s="31" customFormat="1" ht="47.25" customHeight="1" hidden="1">
      <c r="A16" s="173"/>
      <c r="B16" s="173"/>
      <c r="C16" s="24"/>
      <c r="D16" s="25"/>
      <c r="E16" s="26" t="s">
        <v>22</v>
      </c>
      <c r="F16" s="27" t="s">
        <v>23</v>
      </c>
      <c r="G16" s="28"/>
      <c r="H16" s="29"/>
      <c r="I16" s="29"/>
      <c r="J16" s="30"/>
      <c r="M16" s="22"/>
      <c r="N16" s="23"/>
      <c r="O16" s="17"/>
      <c r="P16" s="18"/>
      <c r="Q16" s="1"/>
    </row>
    <row r="17" spans="1:17" s="38" customFormat="1" ht="30" customHeight="1" hidden="1">
      <c r="A17" s="173"/>
      <c r="B17" s="173"/>
      <c r="C17" s="24"/>
      <c r="D17" s="32"/>
      <c r="E17" s="33" t="s">
        <v>24</v>
      </c>
      <c r="F17" s="34"/>
      <c r="G17" s="35">
        <f>G18</f>
        <v>0</v>
      </c>
      <c r="H17" s="35"/>
      <c r="I17" s="35"/>
      <c r="J17" s="36">
        <f aca="true" t="shared" si="0" ref="J17:J48">G17+H17</f>
        <v>0</v>
      </c>
      <c r="K17" s="37"/>
      <c r="M17" s="39"/>
      <c r="N17" s="40"/>
      <c r="O17" s="40"/>
      <c r="P17" s="40"/>
      <c r="Q17" s="8"/>
    </row>
    <row r="18" spans="1:17" s="47" customFormat="1" ht="42.75" customHeight="1" hidden="1">
      <c r="A18" s="173"/>
      <c r="B18" s="173"/>
      <c r="C18" s="24"/>
      <c r="D18" s="41"/>
      <c r="E18" s="42" t="s">
        <v>25</v>
      </c>
      <c r="F18" s="43"/>
      <c r="G18" s="44"/>
      <c r="H18" s="44"/>
      <c r="I18" s="44"/>
      <c r="J18" s="45">
        <f t="shared" si="0"/>
        <v>0</v>
      </c>
      <c r="K18" s="46"/>
      <c r="M18" s="48"/>
      <c r="N18" s="40"/>
      <c r="O18" s="40"/>
      <c r="P18" s="40"/>
      <c r="Q18" s="9"/>
    </row>
    <row r="19" spans="1:10" s="54" customFormat="1" ht="15" customHeight="1" hidden="1">
      <c r="A19" s="173"/>
      <c r="B19" s="173"/>
      <c r="C19" s="24"/>
      <c r="D19" s="49"/>
      <c r="E19" s="50" t="s">
        <v>26</v>
      </c>
      <c r="F19" s="51"/>
      <c r="G19" s="52">
        <f>G17</f>
        <v>0</v>
      </c>
      <c r="H19" s="52">
        <f>H17</f>
        <v>0</v>
      </c>
      <c r="I19" s="52"/>
      <c r="J19" s="53">
        <f t="shared" si="0"/>
        <v>0</v>
      </c>
    </row>
    <row r="20" spans="1:10" s="31" customFormat="1" ht="43.5" customHeight="1">
      <c r="A20" s="174" t="s">
        <v>27</v>
      </c>
      <c r="B20" s="55"/>
      <c r="C20" s="55"/>
      <c r="D20" s="55"/>
      <c r="E20" s="56" t="s">
        <v>28</v>
      </c>
      <c r="F20" s="56" t="s">
        <v>29</v>
      </c>
      <c r="G20" s="57"/>
      <c r="H20" s="57"/>
      <c r="I20" s="57"/>
      <c r="J20" s="35">
        <f t="shared" si="0"/>
        <v>0</v>
      </c>
    </row>
    <row r="21" spans="1:10" s="38" customFormat="1" ht="22.5" customHeight="1">
      <c r="A21" s="174"/>
      <c r="B21" s="58" t="s">
        <v>30</v>
      </c>
      <c r="C21" s="58"/>
      <c r="D21" s="59"/>
      <c r="E21" s="60" t="s">
        <v>31</v>
      </c>
      <c r="F21" s="61"/>
      <c r="G21" s="35">
        <f>G23</f>
        <v>207244</v>
      </c>
      <c r="H21" s="35"/>
      <c r="I21" s="35"/>
      <c r="J21" s="35">
        <f t="shared" si="0"/>
        <v>207244</v>
      </c>
    </row>
    <row r="22" spans="1:10" s="38" customFormat="1" ht="31.5" customHeight="1">
      <c r="A22" s="174"/>
      <c r="B22" s="58" t="s">
        <v>32</v>
      </c>
      <c r="C22" s="58"/>
      <c r="D22" s="59"/>
      <c r="E22" s="60" t="s">
        <v>31</v>
      </c>
      <c r="F22" s="61"/>
      <c r="G22" s="35">
        <f>G23</f>
        <v>207244</v>
      </c>
      <c r="H22" s="35"/>
      <c r="I22" s="35"/>
      <c r="J22" s="35">
        <f t="shared" si="0"/>
        <v>207244</v>
      </c>
    </row>
    <row r="23" spans="1:10" s="47" customFormat="1" ht="47.25" customHeight="1">
      <c r="A23" s="174"/>
      <c r="B23" s="62" t="s">
        <v>33</v>
      </c>
      <c r="C23" s="62" t="s">
        <v>34</v>
      </c>
      <c r="D23" s="62" t="s">
        <v>35</v>
      </c>
      <c r="E23" s="63" t="s">
        <v>36</v>
      </c>
      <c r="F23" s="64"/>
      <c r="G23" s="57">
        <v>207244</v>
      </c>
      <c r="H23" s="57"/>
      <c r="I23" s="57"/>
      <c r="J23" s="35">
        <f t="shared" si="0"/>
        <v>207244</v>
      </c>
    </row>
    <row r="24" spans="1:10" s="47" customFormat="1" ht="26.25" customHeight="1">
      <c r="A24" s="174"/>
      <c r="B24" s="59" t="s">
        <v>37</v>
      </c>
      <c r="C24" s="59"/>
      <c r="D24" s="60"/>
      <c r="E24" s="60" t="s">
        <v>38</v>
      </c>
      <c r="F24" s="64"/>
      <c r="G24" s="35">
        <f>G26</f>
        <v>187281</v>
      </c>
      <c r="H24" s="57"/>
      <c r="I24" s="57"/>
      <c r="J24" s="35">
        <f t="shared" si="0"/>
        <v>187281</v>
      </c>
    </row>
    <row r="25" spans="1:10" s="47" customFormat="1" ht="27.75" customHeight="1">
      <c r="A25" s="174"/>
      <c r="B25" s="65" t="s">
        <v>39</v>
      </c>
      <c r="C25" s="59"/>
      <c r="D25" s="60"/>
      <c r="E25" s="60" t="s">
        <v>38</v>
      </c>
      <c r="F25" s="64"/>
      <c r="G25" s="35">
        <f>G26</f>
        <v>187281</v>
      </c>
      <c r="H25" s="57"/>
      <c r="I25" s="57"/>
      <c r="J25" s="35">
        <f t="shared" si="0"/>
        <v>187281</v>
      </c>
    </row>
    <row r="26" spans="1:10" s="47" customFormat="1" ht="54" customHeight="1">
      <c r="A26" s="174"/>
      <c r="B26" s="66" t="s">
        <v>40</v>
      </c>
      <c r="C26" s="67" t="s">
        <v>41</v>
      </c>
      <c r="D26" s="68">
        <v>1040</v>
      </c>
      <c r="E26" s="69" t="s">
        <v>42</v>
      </c>
      <c r="F26" s="64"/>
      <c r="G26" s="70">
        <f>55200+178081+9200-55200</f>
        <v>187281</v>
      </c>
      <c r="H26" s="57"/>
      <c r="I26" s="57"/>
      <c r="J26" s="35">
        <f t="shared" si="0"/>
        <v>187281</v>
      </c>
    </row>
    <row r="27" spans="1:10" s="54" customFormat="1" ht="15.75" customHeight="1">
      <c r="A27" s="174"/>
      <c r="B27" s="71"/>
      <c r="C27" s="71"/>
      <c r="D27" s="71"/>
      <c r="E27" s="72" t="s">
        <v>26</v>
      </c>
      <c r="F27" s="73"/>
      <c r="G27" s="74">
        <f>G24+G21</f>
        <v>394525</v>
      </c>
      <c r="H27" s="74">
        <f>H24+H21</f>
        <v>0</v>
      </c>
      <c r="I27" s="74">
        <f>I24+I21</f>
        <v>0</v>
      </c>
      <c r="J27" s="35">
        <f t="shared" si="0"/>
        <v>394525</v>
      </c>
    </row>
    <row r="28" spans="1:10" s="31" customFormat="1" ht="54" customHeight="1">
      <c r="A28" s="175" t="s">
        <v>43</v>
      </c>
      <c r="B28" s="55"/>
      <c r="C28" s="55"/>
      <c r="D28" s="55"/>
      <c r="E28" s="56" t="s">
        <v>44</v>
      </c>
      <c r="F28" s="56" t="s">
        <v>45</v>
      </c>
      <c r="G28" s="35"/>
      <c r="H28" s="57"/>
      <c r="I28" s="57"/>
      <c r="J28" s="35">
        <f t="shared" si="0"/>
        <v>0</v>
      </c>
    </row>
    <row r="29" spans="1:10" s="38" customFormat="1" ht="24.75" customHeight="1">
      <c r="A29" s="175"/>
      <c r="B29" s="58" t="s">
        <v>30</v>
      </c>
      <c r="C29" s="58"/>
      <c r="D29" s="59"/>
      <c r="E29" s="60" t="s">
        <v>31</v>
      </c>
      <c r="F29" s="75"/>
      <c r="G29" s="35">
        <f>G30</f>
        <v>643347</v>
      </c>
      <c r="H29" s="35">
        <f>H30</f>
        <v>0</v>
      </c>
      <c r="I29" s="35"/>
      <c r="J29" s="35">
        <f t="shared" si="0"/>
        <v>643347</v>
      </c>
    </row>
    <row r="30" spans="1:10" s="38" customFormat="1" ht="24.75" customHeight="1">
      <c r="A30" s="175"/>
      <c r="B30" s="58" t="s">
        <v>32</v>
      </c>
      <c r="C30" s="58"/>
      <c r="D30" s="59"/>
      <c r="E30" s="60" t="s">
        <v>31</v>
      </c>
      <c r="F30" s="75"/>
      <c r="G30" s="35">
        <f>G31</f>
        <v>643347</v>
      </c>
      <c r="H30" s="35">
        <f>H31</f>
        <v>0</v>
      </c>
      <c r="I30" s="35"/>
      <c r="J30" s="35">
        <f t="shared" si="0"/>
        <v>643347</v>
      </c>
    </row>
    <row r="31" spans="1:10" s="47" customFormat="1" ht="18" customHeight="1">
      <c r="A31" s="175"/>
      <c r="B31" s="66" t="s">
        <v>46</v>
      </c>
      <c r="C31" s="67" t="s">
        <v>47</v>
      </c>
      <c r="D31" s="68" t="s">
        <v>48</v>
      </c>
      <c r="E31" s="69" t="s">
        <v>49</v>
      </c>
      <c r="F31" s="76"/>
      <c r="G31" s="57">
        <f>987744-156191-188206</f>
        <v>643347</v>
      </c>
      <c r="H31" s="57"/>
      <c r="I31" s="57"/>
      <c r="J31" s="35">
        <f t="shared" si="0"/>
        <v>643347</v>
      </c>
    </row>
    <row r="32" spans="1:10" s="54" customFormat="1" ht="16.5" customHeight="1">
      <c r="A32" s="175"/>
      <c r="B32" s="71"/>
      <c r="C32" s="71"/>
      <c r="D32" s="71"/>
      <c r="E32" s="72" t="s">
        <v>26</v>
      </c>
      <c r="F32" s="77"/>
      <c r="G32" s="74">
        <f>G29</f>
        <v>643347</v>
      </c>
      <c r="H32" s="74">
        <f>H29</f>
        <v>0</v>
      </c>
      <c r="I32" s="74"/>
      <c r="J32" s="35">
        <f t="shared" si="0"/>
        <v>643347</v>
      </c>
    </row>
    <row r="33" spans="1:10" s="54" customFormat="1" ht="36.75" customHeight="1">
      <c r="A33" s="176" t="s">
        <v>50</v>
      </c>
      <c r="B33" s="55"/>
      <c r="C33" s="55"/>
      <c r="D33" s="55"/>
      <c r="E33" s="56" t="s">
        <v>51</v>
      </c>
      <c r="F33" s="56" t="s">
        <v>52</v>
      </c>
      <c r="G33" s="57"/>
      <c r="H33" s="57"/>
      <c r="I33" s="57"/>
      <c r="J33" s="35">
        <f t="shared" si="0"/>
        <v>0</v>
      </c>
    </row>
    <row r="34" spans="1:10" s="54" customFormat="1" ht="27" customHeight="1" hidden="1">
      <c r="A34" s="176"/>
      <c r="B34" s="58" t="s">
        <v>30</v>
      </c>
      <c r="C34" s="58"/>
      <c r="D34" s="59"/>
      <c r="E34" s="60" t="s">
        <v>53</v>
      </c>
      <c r="F34" s="75"/>
      <c r="G34" s="35">
        <f>G35</f>
        <v>0</v>
      </c>
      <c r="H34" s="35">
        <f>H35</f>
        <v>0</v>
      </c>
      <c r="I34" s="35"/>
      <c r="J34" s="35">
        <f t="shared" si="0"/>
        <v>0</v>
      </c>
    </row>
    <row r="35" spans="1:10" s="54" customFormat="1" ht="25.5" customHeight="1" hidden="1">
      <c r="A35" s="176"/>
      <c r="B35" s="58" t="s">
        <v>32</v>
      </c>
      <c r="C35" s="58"/>
      <c r="D35" s="59"/>
      <c r="E35" s="60" t="s">
        <v>53</v>
      </c>
      <c r="F35" s="75"/>
      <c r="G35" s="35">
        <f>G36</f>
        <v>0</v>
      </c>
      <c r="H35" s="35">
        <f>H36</f>
        <v>0</v>
      </c>
      <c r="I35" s="35"/>
      <c r="J35" s="35">
        <f t="shared" si="0"/>
        <v>0</v>
      </c>
    </row>
    <row r="36" spans="1:10" s="54" customFormat="1" ht="27" customHeight="1" hidden="1">
      <c r="A36" s="176"/>
      <c r="B36" s="62" t="s">
        <v>54</v>
      </c>
      <c r="C36" s="62" t="s">
        <v>55</v>
      </c>
      <c r="D36" s="62" t="s">
        <v>56</v>
      </c>
      <c r="E36" s="63" t="s">
        <v>57</v>
      </c>
      <c r="F36" s="76"/>
      <c r="G36" s="57"/>
      <c r="H36" s="57"/>
      <c r="I36" s="57"/>
      <c r="J36" s="35">
        <f t="shared" si="0"/>
        <v>0</v>
      </c>
    </row>
    <row r="37" spans="1:10" s="54" customFormat="1" ht="21" customHeight="1">
      <c r="A37" s="176"/>
      <c r="B37" s="65" t="s">
        <v>58</v>
      </c>
      <c r="C37" s="65"/>
      <c r="D37" s="59"/>
      <c r="E37" s="60" t="s">
        <v>59</v>
      </c>
      <c r="F37" s="76"/>
      <c r="G37" s="35">
        <f>G38</f>
        <v>450000</v>
      </c>
      <c r="H37" s="57"/>
      <c r="I37" s="57"/>
      <c r="J37" s="35">
        <f t="shared" si="0"/>
        <v>450000</v>
      </c>
    </row>
    <row r="38" spans="1:10" s="54" customFormat="1" ht="21" customHeight="1">
      <c r="A38" s="176"/>
      <c r="B38" s="65" t="s">
        <v>60</v>
      </c>
      <c r="C38" s="65"/>
      <c r="D38" s="59"/>
      <c r="E38" s="60" t="s">
        <v>59</v>
      </c>
      <c r="F38" s="76"/>
      <c r="G38" s="35">
        <f>G39</f>
        <v>450000</v>
      </c>
      <c r="H38" s="57"/>
      <c r="I38" s="57"/>
      <c r="J38" s="35">
        <f t="shared" si="0"/>
        <v>450000</v>
      </c>
    </row>
    <row r="39" spans="1:10" s="54" customFormat="1" ht="27" customHeight="1">
      <c r="A39" s="176"/>
      <c r="B39" s="62" t="s">
        <v>61</v>
      </c>
      <c r="C39" s="62" t="s">
        <v>62</v>
      </c>
      <c r="D39" s="62" t="s">
        <v>56</v>
      </c>
      <c r="E39" s="63" t="s">
        <v>63</v>
      </c>
      <c r="F39" s="77"/>
      <c r="G39" s="57">
        <f>470000-20000</f>
        <v>450000</v>
      </c>
      <c r="H39" s="74"/>
      <c r="I39" s="74"/>
      <c r="J39" s="35">
        <f t="shared" si="0"/>
        <v>450000</v>
      </c>
    </row>
    <row r="40" spans="1:10" s="54" customFormat="1" ht="15.75">
      <c r="A40" s="176"/>
      <c r="B40" s="78"/>
      <c r="C40" s="78"/>
      <c r="D40" s="78"/>
      <c r="E40" s="72" t="s">
        <v>26</v>
      </c>
      <c r="F40" s="77"/>
      <c r="G40" s="74">
        <f>G39+G36</f>
        <v>450000</v>
      </c>
      <c r="H40" s="74"/>
      <c r="I40" s="74"/>
      <c r="J40" s="74">
        <f t="shared" si="0"/>
        <v>450000</v>
      </c>
    </row>
    <row r="41" spans="1:10" s="54" customFormat="1" ht="28.5" customHeight="1" hidden="1">
      <c r="A41" s="176" t="s">
        <v>19</v>
      </c>
      <c r="B41" s="79"/>
      <c r="C41" s="79"/>
      <c r="D41" s="79"/>
      <c r="E41" s="80" t="s">
        <v>64</v>
      </c>
      <c r="F41" s="80" t="s">
        <v>65</v>
      </c>
      <c r="G41" s="81"/>
      <c r="H41" s="81"/>
      <c r="I41" s="81"/>
      <c r="J41" s="81">
        <f t="shared" si="0"/>
        <v>0</v>
      </c>
    </row>
    <row r="42" spans="1:10" s="54" customFormat="1" ht="18.75" customHeight="1" hidden="1">
      <c r="A42" s="176"/>
      <c r="B42" s="82" t="s">
        <v>58</v>
      </c>
      <c r="C42" s="82"/>
      <c r="D42" s="83"/>
      <c r="E42" s="84" t="s">
        <v>59</v>
      </c>
      <c r="F42" s="85"/>
      <c r="G42" s="86">
        <f>G44</f>
        <v>0</v>
      </c>
      <c r="H42" s="86"/>
      <c r="I42" s="86"/>
      <c r="J42" s="86">
        <f t="shared" si="0"/>
        <v>0</v>
      </c>
    </row>
    <row r="43" spans="1:10" s="54" customFormat="1" ht="24" customHeight="1" hidden="1">
      <c r="A43" s="176"/>
      <c r="B43" s="82" t="s">
        <v>60</v>
      </c>
      <c r="C43" s="82"/>
      <c r="D43" s="83"/>
      <c r="E43" s="84" t="s">
        <v>59</v>
      </c>
      <c r="F43" s="85"/>
      <c r="G43" s="86">
        <f>G44</f>
        <v>0</v>
      </c>
      <c r="H43" s="86"/>
      <c r="I43" s="86"/>
      <c r="J43" s="86">
        <f t="shared" si="0"/>
        <v>0</v>
      </c>
    </row>
    <row r="44" spans="1:11" s="54" customFormat="1" ht="24" customHeight="1" hidden="1">
      <c r="A44" s="176"/>
      <c r="B44" s="87" t="s">
        <v>66</v>
      </c>
      <c r="C44" s="87"/>
      <c r="D44" s="87" t="s">
        <v>67</v>
      </c>
      <c r="E44" s="88" t="s">
        <v>68</v>
      </c>
      <c r="F44" s="85"/>
      <c r="G44" s="89"/>
      <c r="H44" s="89"/>
      <c r="I44" s="89"/>
      <c r="J44" s="86">
        <f t="shared" si="0"/>
        <v>0</v>
      </c>
      <c r="K44" s="90"/>
    </row>
    <row r="45" spans="1:10" s="54" customFormat="1" ht="22.5" customHeight="1" hidden="1">
      <c r="A45" s="176"/>
      <c r="B45" s="91"/>
      <c r="C45" s="91"/>
      <c r="D45" s="91"/>
      <c r="E45" s="92" t="s">
        <v>26</v>
      </c>
      <c r="F45" s="85"/>
      <c r="G45" s="81">
        <f>G42</f>
        <v>0</v>
      </c>
      <c r="H45" s="81"/>
      <c r="I45" s="81"/>
      <c r="J45" s="81">
        <f t="shared" si="0"/>
        <v>0</v>
      </c>
    </row>
    <row r="46" spans="1:10" s="54" customFormat="1" ht="18" customHeight="1" hidden="1">
      <c r="A46" s="93"/>
      <c r="B46" s="94"/>
      <c r="C46" s="94"/>
      <c r="D46" s="94"/>
      <c r="E46" s="95"/>
      <c r="F46" s="77"/>
      <c r="G46" s="35"/>
      <c r="H46" s="74"/>
      <c r="I46" s="74"/>
      <c r="J46" s="74">
        <f t="shared" si="0"/>
        <v>0</v>
      </c>
    </row>
    <row r="47" spans="1:10" s="54" customFormat="1" ht="26.25" customHeight="1" hidden="1">
      <c r="A47" s="96"/>
      <c r="B47" s="62"/>
      <c r="C47" s="62"/>
      <c r="D47" s="62"/>
      <c r="E47" s="69"/>
      <c r="F47" s="97"/>
      <c r="G47" s="57"/>
      <c r="H47" s="74"/>
      <c r="I47" s="74"/>
      <c r="J47" s="74">
        <f t="shared" si="0"/>
        <v>0</v>
      </c>
    </row>
    <row r="48" spans="1:10" s="54" customFormat="1" ht="16.5" customHeight="1" hidden="1">
      <c r="A48" s="98"/>
      <c r="B48" s="78"/>
      <c r="C48" s="78"/>
      <c r="D48" s="78"/>
      <c r="E48" s="72"/>
      <c r="F48" s="77"/>
      <c r="G48" s="74">
        <f>G46</f>
        <v>0</v>
      </c>
      <c r="H48" s="74"/>
      <c r="I48" s="74"/>
      <c r="J48" s="74">
        <f t="shared" si="0"/>
        <v>0</v>
      </c>
    </row>
    <row r="49" spans="1:10" s="54" customFormat="1" ht="102" customHeight="1">
      <c r="A49" s="177">
        <v>4</v>
      </c>
      <c r="B49" s="78"/>
      <c r="C49" s="78"/>
      <c r="D49" s="78"/>
      <c r="E49" s="99" t="s">
        <v>69</v>
      </c>
      <c r="F49" s="56" t="s">
        <v>70</v>
      </c>
      <c r="G49" s="74"/>
      <c r="H49" s="74"/>
      <c r="I49" s="74"/>
      <c r="J49" s="74"/>
    </row>
    <row r="50" spans="1:10" s="54" customFormat="1" ht="16.5" customHeight="1">
      <c r="A50" s="177"/>
      <c r="B50" s="65" t="s">
        <v>58</v>
      </c>
      <c r="C50" s="78"/>
      <c r="D50" s="78"/>
      <c r="E50" s="60" t="s">
        <v>59</v>
      </c>
      <c r="F50" s="77"/>
      <c r="G50" s="35">
        <f aca="true" t="shared" si="1" ref="G50:I51">G51</f>
        <v>111747</v>
      </c>
      <c r="H50" s="74">
        <f t="shared" si="1"/>
        <v>71650</v>
      </c>
      <c r="I50" s="74">
        <f t="shared" si="1"/>
        <v>71650</v>
      </c>
      <c r="J50" s="35">
        <f>G50+H50</f>
        <v>183397</v>
      </c>
    </row>
    <row r="51" spans="1:10" s="54" customFormat="1" ht="16.5" customHeight="1">
      <c r="A51" s="177"/>
      <c r="B51" s="65" t="s">
        <v>60</v>
      </c>
      <c r="C51" s="78"/>
      <c r="D51" s="78"/>
      <c r="E51" s="60" t="s">
        <v>59</v>
      </c>
      <c r="F51" s="77"/>
      <c r="G51" s="35">
        <f t="shared" si="1"/>
        <v>111747</v>
      </c>
      <c r="H51" s="74">
        <f t="shared" si="1"/>
        <v>71650</v>
      </c>
      <c r="I51" s="74">
        <f t="shared" si="1"/>
        <v>71650</v>
      </c>
      <c r="J51" s="35">
        <f>G51+H51</f>
        <v>183397</v>
      </c>
    </row>
    <row r="52" spans="1:10" s="54" customFormat="1" ht="27" customHeight="1">
      <c r="A52" s="177"/>
      <c r="B52" s="62" t="s">
        <v>71</v>
      </c>
      <c r="C52" s="62">
        <v>2010</v>
      </c>
      <c r="D52" s="62" t="s">
        <v>72</v>
      </c>
      <c r="E52" s="63" t="s">
        <v>73</v>
      </c>
      <c r="F52" s="77"/>
      <c r="G52" s="57">
        <v>111747</v>
      </c>
      <c r="H52" s="74">
        <v>71650</v>
      </c>
      <c r="I52" s="74">
        <v>71650</v>
      </c>
      <c r="J52" s="35">
        <f>G52+H52</f>
        <v>183397</v>
      </c>
    </row>
    <row r="53" spans="1:10" s="54" customFormat="1" ht="16.5" customHeight="1">
      <c r="A53" s="177"/>
      <c r="B53" s="78"/>
      <c r="C53" s="78"/>
      <c r="D53" s="78"/>
      <c r="E53" s="72" t="s">
        <v>26</v>
      </c>
      <c r="F53" s="77"/>
      <c r="G53" s="74">
        <f>G50</f>
        <v>111747</v>
      </c>
      <c r="H53" s="74">
        <f>H50</f>
        <v>71650</v>
      </c>
      <c r="I53" s="74">
        <f>I50</f>
        <v>71650</v>
      </c>
      <c r="J53" s="74">
        <f>G53+H53</f>
        <v>183397</v>
      </c>
    </row>
    <row r="54" spans="1:10" s="54" customFormat="1" ht="56.25" customHeight="1">
      <c r="A54" s="177">
        <v>5</v>
      </c>
      <c r="B54" s="78"/>
      <c r="C54" s="78"/>
      <c r="D54" s="78"/>
      <c r="E54" s="56" t="s">
        <v>74</v>
      </c>
      <c r="F54" s="56" t="s">
        <v>75</v>
      </c>
      <c r="G54" s="74"/>
      <c r="H54" s="74"/>
      <c r="I54" s="74"/>
      <c r="J54" s="74"/>
    </row>
    <row r="55" spans="1:10" s="54" customFormat="1" ht="16.5" customHeight="1">
      <c r="A55" s="177"/>
      <c r="B55" s="65" t="s">
        <v>58</v>
      </c>
      <c r="C55" s="78"/>
      <c r="D55" s="78"/>
      <c r="E55" s="60" t="s">
        <v>59</v>
      </c>
      <c r="F55" s="77"/>
      <c r="G55" s="35">
        <f aca="true" t="shared" si="2" ref="G55:I56">G56</f>
        <v>1819471</v>
      </c>
      <c r="H55" s="74">
        <f t="shared" si="2"/>
        <v>0</v>
      </c>
      <c r="I55" s="74">
        <f t="shared" si="2"/>
        <v>0</v>
      </c>
      <c r="J55" s="35">
        <f aca="true" t="shared" si="3" ref="J55:J60">G55+H55</f>
        <v>1819471</v>
      </c>
    </row>
    <row r="56" spans="1:10" s="54" customFormat="1" ht="16.5" customHeight="1">
      <c r="A56" s="177"/>
      <c r="B56" s="65" t="s">
        <v>60</v>
      </c>
      <c r="C56" s="78"/>
      <c r="D56" s="78"/>
      <c r="E56" s="60" t="s">
        <v>59</v>
      </c>
      <c r="F56" s="77"/>
      <c r="G56" s="35">
        <f t="shared" si="2"/>
        <v>1819471</v>
      </c>
      <c r="H56" s="74">
        <f t="shared" si="2"/>
        <v>0</v>
      </c>
      <c r="I56" s="74">
        <f t="shared" si="2"/>
        <v>0</v>
      </c>
      <c r="J56" s="35">
        <f t="shared" si="3"/>
        <v>1819471</v>
      </c>
    </row>
    <row r="57" spans="1:10" s="54" customFormat="1" ht="24.75" customHeight="1">
      <c r="A57" s="177"/>
      <c r="B57" s="62" t="s">
        <v>71</v>
      </c>
      <c r="C57" s="62">
        <v>2010</v>
      </c>
      <c r="D57" s="62" t="s">
        <v>72</v>
      </c>
      <c r="E57" s="63" t="s">
        <v>73</v>
      </c>
      <c r="F57" s="77"/>
      <c r="G57" s="57">
        <f>463300+493494+744645+87832+25200+5000</f>
        <v>1819471</v>
      </c>
      <c r="H57" s="74"/>
      <c r="I57" s="74"/>
      <c r="J57" s="35">
        <f t="shared" si="3"/>
        <v>1819471</v>
      </c>
    </row>
    <row r="58" spans="1:10" s="54" customFormat="1" ht="24.75" customHeight="1">
      <c r="A58" s="177"/>
      <c r="B58" s="65" t="s">
        <v>58</v>
      </c>
      <c r="C58" s="78"/>
      <c r="D58" s="78"/>
      <c r="E58" s="60" t="s">
        <v>59</v>
      </c>
      <c r="F58" s="77"/>
      <c r="G58" s="35">
        <f aca="true" t="shared" si="4" ref="G58:I59">G59</f>
        <v>111773</v>
      </c>
      <c r="H58" s="74">
        <f t="shared" si="4"/>
        <v>0</v>
      </c>
      <c r="I58" s="74">
        <f t="shared" si="4"/>
        <v>0</v>
      </c>
      <c r="J58" s="35">
        <f t="shared" si="3"/>
        <v>111773</v>
      </c>
    </row>
    <row r="59" spans="1:10" s="54" customFormat="1" ht="24.75" customHeight="1">
      <c r="A59" s="177"/>
      <c r="B59" s="65" t="s">
        <v>60</v>
      </c>
      <c r="C59" s="78"/>
      <c r="D59" s="78"/>
      <c r="E59" s="60" t="s">
        <v>59</v>
      </c>
      <c r="F59" s="77"/>
      <c r="G59" s="35">
        <f t="shared" si="4"/>
        <v>111773</v>
      </c>
      <c r="H59" s="74">
        <f t="shared" si="4"/>
        <v>0</v>
      </c>
      <c r="I59" s="74">
        <f t="shared" si="4"/>
        <v>0</v>
      </c>
      <c r="J59" s="35">
        <f t="shared" si="3"/>
        <v>111773</v>
      </c>
    </row>
    <row r="60" spans="1:10" s="54" customFormat="1" ht="24.75" customHeight="1">
      <c r="A60" s="177"/>
      <c r="B60" s="62" t="s">
        <v>76</v>
      </c>
      <c r="C60" s="62" t="s">
        <v>77</v>
      </c>
      <c r="D60" s="62" t="s">
        <v>78</v>
      </c>
      <c r="E60" s="63" t="s">
        <v>79</v>
      </c>
      <c r="F60" s="77"/>
      <c r="G60" s="57">
        <f>50000+61773</f>
        <v>111773</v>
      </c>
      <c r="H60" s="74"/>
      <c r="I60" s="74"/>
      <c r="J60" s="35">
        <f t="shared" si="3"/>
        <v>111773</v>
      </c>
    </row>
    <row r="61" spans="1:10" s="54" customFormat="1" ht="16.5" customHeight="1">
      <c r="A61" s="177"/>
      <c r="B61" s="78"/>
      <c r="C61" s="78"/>
      <c r="D61" s="78"/>
      <c r="E61" s="72" t="s">
        <v>26</v>
      </c>
      <c r="F61" s="77"/>
      <c r="G61" s="74">
        <f>G60+G57</f>
        <v>1931244</v>
      </c>
      <c r="H61" s="74">
        <f>H60+H57</f>
        <v>0</v>
      </c>
      <c r="I61" s="74">
        <f>I60+I57</f>
        <v>0</v>
      </c>
      <c r="J61" s="74">
        <f>J60+J57</f>
        <v>1931244</v>
      </c>
    </row>
    <row r="62" spans="1:10" s="54" customFormat="1" ht="63.75" customHeight="1">
      <c r="A62" s="177">
        <v>6</v>
      </c>
      <c r="B62" s="78"/>
      <c r="C62" s="78"/>
      <c r="D62" s="78"/>
      <c r="E62" s="56" t="s">
        <v>80</v>
      </c>
      <c r="F62" s="56" t="s">
        <v>81</v>
      </c>
      <c r="G62" s="74"/>
      <c r="H62" s="74"/>
      <c r="I62" s="74"/>
      <c r="J62" s="74"/>
    </row>
    <row r="63" spans="1:10" s="54" customFormat="1" ht="16.5" customHeight="1">
      <c r="A63" s="177"/>
      <c r="B63" s="65" t="s">
        <v>58</v>
      </c>
      <c r="C63" s="78"/>
      <c r="D63" s="78"/>
      <c r="E63" s="60" t="s">
        <v>59</v>
      </c>
      <c r="F63" s="77"/>
      <c r="G63" s="35">
        <f aca="true" t="shared" si="5" ref="G63:I64">G64</f>
        <v>407500</v>
      </c>
      <c r="H63" s="74">
        <f t="shared" si="5"/>
        <v>0</v>
      </c>
      <c r="I63" s="74">
        <f t="shared" si="5"/>
        <v>0</v>
      </c>
      <c r="J63" s="35">
        <f>G63+H63</f>
        <v>407500</v>
      </c>
    </row>
    <row r="64" spans="1:10" s="54" customFormat="1" ht="16.5" customHeight="1">
      <c r="A64" s="177"/>
      <c r="B64" s="65" t="s">
        <v>60</v>
      </c>
      <c r="C64" s="78"/>
      <c r="D64" s="78"/>
      <c r="E64" s="60" t="s">
        <v>59</v>
      </c>
      <c r="F64" s="77"/>
      <c r="G64" s="35">
        <f t="shared" si="5"/>
        <v>407500</v>
      </c>
      <c r="H64" s="74">
        <f t="shared" si="5"/>
        <v>0</v>
      </c>
      <c r="I64" s="74">
        <f t="shared" si="5"/>
        <v>0</v>
      </c>
      <c r="J64" s="35">
        <f>G64+H64</f>
        <v>407500</v>
      </c>
    </row>
    <row r="65" spans="1:10" s="54" customFormat="1" ht="40.5" customHeight="1">
      <c r="A65" s="177"/>
      <c r="B65" s="62" t="s">
        <v>82</v>
      </c>
      <c r="C65" s="62" t="s">
        <v>83</v>
      </c>
      <c r="D65" s="62" t="s">
        <v>84</v>
      </c>
      <c r="E65" s="63" t="s">
        <v>85</v>
      </c>
      <c r="F65" s="77"/>
      <c r="G65" s="57">
        <f>100000+225000+50000+2500+25000+5000</f>
        <v>407500</v>
      </c>
      <c r="H65" s="74"/>
      <c r="I65" s="74"/>
      <c r="J65" s="35">
        <f>G65+H65</f>
        <v>407500</v>
      </c>
    </row>
    <row r="66" spans="1:10" s="54" customFormat="1" ht="16.5" customHeight="1">
      <c r="A66" s="177"/>
      <c r="B66" s="78"/>
      <c r="C66" s="78"/>
      <c r="D66" s="78"/>
      <c r="E66" s="72" t="s">
        <v>26</v>
      </c>
      <c r="F66" s="77"/>
      <c r="G66" s="74">
        <f>G63</f>
        <v>407500</v>
      </c>
      <c r="H66" s="74"/>
      <c r="I66" s="74"/>
      <c r="J66" s="74">
        <f>G66+H66</f>
        <v>407500</v>
      </c>
    </row>
    <row r="67" spans="1:10" s="54" customFormat="1" ht="49.5" customHeight="1" hidden="1">
      <c r="A67" s="177">
        <v>6</v>
      </c>
      <c r="B67" s="78"/>
      <c r="C67" s="78"/>
      <c r="D67" s="100"/>
      <c r="E67" s="56" t="s">
        <v>86</v>
      </c>
      <c r="F67" s="56" t="s">
        <v>87</v>
      </c>
      <c r="G67" s="74"/>
      <c r="H67" s="74"/>
      <c r="I67" s="74"/>
      <c r="J67" s="74"/>
    </row>
    <row r="68" spans="1:10" s="54" customFormat="1" ht="17.25" customHeight="1" hidden="1">
      <c r="A68" s="177"/>
      <c r="B68" s="65" t="s">
        <v>58</v>
      </c>
      <c r="C68" s="59"/>
      <c r="D68" s="100"/>
      <c r="E68" s="60" t="s">
        <v>59</v>
      </c>
      <c r="F68" s="77"/>
      <c r="G68" s="74">
        <f>G69</f>
        <v>0</v>
      </c>
      <c r="H68" s="74"/>
      <c r="I68" s="74"/>
      <c r="J68" s="35">
        <f>G68+H68</f>
        <v>0</v>
      </c>
    </row>
    <row r="69" spans="1:10" s="54" customFormat="1" ht="16.5" customHeight="1" hidden="1">
      <c r="A69" s="177"/>
      <c r="B69" s="65" t="s">
        <v>60</v>
      </c>
      <c r="C69" s="59"/>
      <c r="D69" s="100"/>
      <c r="E69" s="60" t="s">
        <v>59</v>
      </c>
      <c r="F69" s="77"/>
      <c r="G69" s="74">
        <f>G70</f>
        <v>0</v>
      </c>
      <c r="H69" s="74"/>
      <c r="I69" s="74"/>
      <c r="J69" s="35">
        <f>G69+H69</f>
        <v>0</v>
      </c>
    </row>
    <row r="70" spans="1:10" s="54" customFormat="1" ht="29.25" customHeight="1" hidden="1">
      <c r="A70" s="177"/>
      <c r="B70" s="62" t="s">
        <v>88</v>
      </c>
      <c r="C70" s="62" t="s">
        <v>89</v>
      </c>
      <c r="D70" s="62" t="s">
        <v>90</v>
      </c>
      <c r="E70" s="63" t="s">
        <v>91</v>
      </c>
      <c r="F70" s="77"/>
      <c r="G70" s="57"/>
      <c r="H70" s="74"/>
      <c r="I70" s="74"/>
      <c r="J70" s="35">
        <f>G70+H70</f>
        <v>0</v>
      </c>
    </row>
    <row r="71" spans="1:10" s="54" customFormat="1" ht="16.5" customHeight="1" hidden="1">
      <c r="A71" s="177"/>
      <c r="B71" s="78"/>
      <c r="C71" s="78"/>
      <c r="D71" s="78"/>
      <c r="E71" s="72" t="s">
        <v>26</v>
      </c>
      <c r="F71" s="77"/>
      <c r="G71" s="74">
        <f>G68</f>
        <v>0</v>
      </c>
      <c r="H71" s="74"/>
      <c r="I71" s="74"/>
      <c r="J71" s="74">
        <f>G71+H71</f>
        <v>0</v>
      </c>
    </row>
    <row r="72" spans="1:10" s="54" customFormat="1" ht="46.5" customHeight="1" hidden="1">
      <c r="A72" s="177">
        <v>7</v>
      </c>
      <c r="B72" s="78"/>
      <c r="C72" s="78"/>
      <c r="D72" s="78"/>
      <c r="E72" s="56" t="s">
        <v>92</v>
      </c>
      <c r="F72" s="56" t="s">
        <v>93</v>
      </c>
      <c r="G72" s="74"/>
      <c r="H72" s="74"/>
      <c r="I72" s="35">
        <f>G72+H72</f>
        <v>0</v>
      </c>
      <c r="J72" s="74"/>
    </row>
    <row r="73" spans="1:10" s="54" customFormat="1" ht="16.5" customHeight="1" hidden="1">
      <c r="A73" s="177"/>
      <c r="B73" s="65" t="s">
        <v>58</v>
      </c>
      <c r="C73" s="59"/>
      <c r="D73" s="100"/>
      <c r="E73" s="60" t="s">
        <v>59</v>
      </c>
      <c r="F73" s="77"/>
      <c r="G73" s="74">
        <f>G74</f>
        <v>0</v>
      </c>
      <c r="H73" s="74"/>
      <c r="I73" s="35"/>
      <c r="J73" s="35">
        <f aca="true" t="shared" si="6" ref="J73:J89">G73+H73</f>
        <v>0</v>
      </c>
    </row>
    <row r="74" spans="1:10" s="54" customFormat="1" ht="16.5" customHeight="1" hidden="1">
      <c r="A74" s="177"/>
      <c r="B74" s="65" t="s">
        <v>60</v>
      </c>
      <c r="C74" s="59"/>
      <c r="D74" s="100"/>
      <c r="E74" s="60" t="s">
        <v>59</v>
      </c>
      <c r="F74" s="77"/>
      <c r="G74" s="74">
        <f>G75</f>
        <v>0</v>
      </c>
      <c r="H74" s="74"/>
      <c r="I74" s="35"/>
      <c r="J74" s="35">
        <f t="shared" si="6"/>
        <v>0</v>
      </c>
    </row>
    <row r="75" spans="1:10" s="54" customFormat="1" ht="26.25" customHeight="1" hidden="1">
      <c r="A75" s="177"/>
      <c r="B75" s="62" t="s">
        <v>94</v>
      </c>
      <c r="C75" s="62" t="s">
        <v>95</v>
      </c>
      <c r="D75" s="62" t="s">
        <v>96</v>
      </c>
      <c r="E75" s="63" t="s">
        <v>97</v>
      </c>
      <c r="F75" s="77"/>
      <c r="G75" s="57"/>
      <c r="H75" s="74"/>
      <c r="I75" s="35"/>
      <c r="J75" s="35">
        <f t="shared" si="6"/>
        <v>0</v>
      </c>
    </row>
    <row r="76" spans="1:10" s="54" customFormat="1" ht="16.5" customHeight="1" hidden="1">
      <c r="A76" s="177"/>
      <c r="B76" s="78"/>
      <c r="C76" s="78"/>
      <c r="D76" s="78"/>
      <c r="E76" s="72" t="s">
        <v>26</v>
      </c>
      <c r="F76" s="77"/>
      <c r="G76" s="74">
        <f>G73</f>
        <v>0</v>
      </c>
      <c r="H76" s="74"/>
      <c r="I76" s="35"/>
      <c r="J76" s="74">
        <f t="shared" si="6"/>
        <v>0</v>
      </c>
    </row>
    <row r="77" spans="1:10" s="54" customFormat="1" ht="52.5" customHeight="1" hidden="1">
      <c r="A77" s="178" t="s">
        <v>98</v>
      </c>
      <c r="B77" s="71"/>
      <c r="C77" s="71"/>
      <c r="D77" s="71"/>
      <c r="E77" s="56" t="s">
        <v>99</v>
      </c>
      <c r="F77" s="56" t="s">
        <v>100</v>
      </c>
      <c r="G77" s="74"/>
      <c r="H77" s="74"/>
      <c r="I77" s="74"/>
      <c r="J77" s="74">
        <f t="shared" si="6"/>
        <v>0</v>
      </c>
    </row>
    <row r="78" spans="1:10" s="54" customFormat="1" ht="15.75" customHeight="1" hidden="1">
      <c r="A78" s="178"/>
      <c r="B78" s="65" t="s">
        <v>58</v>
      </c>
      <c r="C78" s="65"/>
      <c r="D78" s="59"/>
      <c r="E78" s="60" t="s">
        <v>59</v>
      </c>
      <c r="F78" s="77"/>
      <c r="G78" s="35">
        <f>G80</f>
        <v>0</v>
      </c>
      <c r="H78" s="35"/>
      <c r="I78" s="35"/>
      <c r="J78" s="35">
        <f t="shared" si="6"/>
        <v>0</v>
      </c>
    </row>
    <row r="79" spans="1:10" s="54" customFormat="1" ht="15.75" customHeight="1" hidden="1">
      <c r="A79" s="178"/>
      <c r="B79" s="65" t="s">
        <v>60</v>
      </c>
      <c r="C79" s="65"/>
      <c r="D79" s="59"/>
      <c r="E79" s="60" t="s">
        <v>59</v>
      </c>
      <c r="F79" s="77"/>
      <c r="G79" s="35">
        <f>G80</f>
        <v>0</v>
      </c>
      <c r="H79" s="35"/>
      <c r="I79" s="35"/>
      <c r="J79" s="35">
        <f t="shared" si="6"/>
        <v>0</v>
      </c>
    </row>
    <row r="80" spans="1:11" s="54" customFormat="1" ht="26.25" customHeight="1" hidden="1">
      <c r="A80" s="178"/>
      <c r="B80" s="62" t="s">
        <v>101</v>
      </c>
      <c r="C80" s="62" t="s">
        <v>102</v>
      </c>
      <c r="D80" s="62" t="s">
        <v>103</v>
      </c>
      <c r="E80" s="63" t="s">
        <v>104</v>
      </c>
      <c r="F80" s="77"/>
      <c r="G80" s="57"/>
      <c r="H80" s="57"/>
      <c r="I80" s="57"/>
      <c r="J80" s="35">
        <f t="shared" si="6"/>
        <v>0</v>
      </c>
      <c r="K80" s="101"/>
    </row>
    <row r="81" spans="1:10" s="54" customFormat="1" ht="16.5" customHeight="1" hidden="1">
      <c r="A81" s="178"/>
      <c r="B81" s="102"/>
      <c r="C81" s="102"/>
      <c r="D81" s="102"/>
      <c r="E81" s="72" t="s">
        <v>26</v>
      </c>
      <c r="F81" s="77"/>
      <c r="G81" s="74">
        <f>G78</f>
        <v>0</v>
      </c>
      <c r="H81" s="74"/>
      <c r="I81" s="74"/>
      <c r="J81" s="74">
        <f t="shared" si="6"/>
        <v>0</v>
      </c>
    </row>
    <row r="82" spans="1:10" s="54" customFormat="1" ht="41.25" customHeight="1">
      <c r="A82" s="177">
        <v>7</v>
      </c>
      <c r="B82" s="78"/>
      <c r="C82" s="78"/>
      <c r="D82" s="78"/>
      <c r="E82" s="56" t="s">
        <v>105</v>
      </c>
      <c r="F82" s="56" t="s">
        <v>106</v>
      </c>
      <c r="G82" s="74"/>
      <c r="H82" s="74"/>
      <c r="I82" s="74"/>
      <c r="J82" s="74">
        <f t="shared" si="6"/>
        <v>0</v>
      </c>
    </row>
    <row r="83" spans="1:10" s="54" customFormat="1" ht="18.75" customHeight="1">
      <c r="A83" s="177"/>
      <c r="B83" s="65" t="s">
        <v>58</v>
      </c>
      <c r="C83" s="65"/>
      <c r="D83" s="59"/>
      <c r="E83" s="60" t="s">
        <v>59</v>
      </c>
      <c r="F83" s="97"/>
      <c r="G83" s="35">
        <f>G85</f>
        <v>133500</v>
      </c>
      <c r="H83" s="35"/>
      <c r="I83" s="35"/>
      <c r="J83" s="35">
        <f t="shared" si="6"/>
        <v>133500</v>
      </c>
    </row>
    <row r="84" spans="1:10" s="54" customFormat="1" ht="18.75" customHeight="1">
      <c r="A84" s="177"/>
      <c r="B84" s="65" t="s">
        <v>60</v>
      </c>
      <c r="C84" s="65"/>
      <c r="D84" s="59"/>
      <c r="E84" s="60" t="s">
        <v>59</v>
      </c>
      <c r="F84" s="97"/>
      <c r="G84" s="35">
        <f>G85</f>
        <v>133500</v>
      </c>
      <c r="H84" s="35"/>
      <c r="I84" s="35"/>
      <c r="J84" s="35">
        <f t="shared" si="6"/>
        <v>133500</v>
      </c>
    </row>
    <row r="85" spans="1:10" s="54" customFormat="1" ht="18.75" customHeight="1">
      <c r="A85" s="177"/>
      <c r="B85" s="62" t="s">
        <v>107</v>
      </c>
      <c r="C85" s="62" t="s">
        <v>108</v>
      </c>
      <c r="D85" s="62" t="s">
        <v>67</v>
      </c>
      <c r="E85" s="63" t="s">
        <v>109</v>
      </c>
      <c r="F85" s="97"/>
      <c r="G85" s="57">
        <f>84500+49000</f>
        <v>133500</v>
      </c>
      <c r="H85" s="57"/>
      <c r="I85" s="57"/>
      <c r="J85" s="35">
        <f t="shared" si="6"/>
        <v>133500</v>
      </c>
    </row>
    <row r="86" spans="1:10" s="54" customFormat="1" ht="25.5" customHeight="1">
      <c r="A86" s="177"/>
      <c r="B86" s="65" t="s">
        <v>110</v>
      </c>
      <c r="C86" s="65"/>
      <c r="D86" s="59"/>
      <c r="E86" s="60" t="s">
        <v>111</v>
      </c>
      <c r="F86" s="97"/>
      <c r="G86" s="35">
        <f>G87</f>
        <v>5297800</v>
      </c>
      <c r="H86" s="57"/>
      <c r="I86" s="57"/>
      <c r="J86" s="35">
        <f t="shared" si="6"/>
        <v>5297800</v>
      </c>
    </row>
    <row r="87" spans="1:10" s="54" customFormat="1" ht="27" customHeight="1">
      <c r="A87" s="177"/>
      <c r="B87" s="65" t="s">
        <v>112</v>
      </c>
      <c r="C87" s="65"/>
      <c r="D87" s="59"/>
      <c r="E87" s="60" t="s">
        <v>111</v>
      </c>
      <c r="F87" s="97"/>
      <c r="G87" s="35">
        <f>G88</f>
        <v>5297800</v>
      </c>
      <c r="H87" s="57"/>
      <c r="I87" s="57"/>
      <c r="J87" s="35">
        <f t="shared" si="6"/>
        <v>5297800</v>
      </c>
    </row>
    <row r="88" spans="1:10" s="54" customFormat="1" ht="18.75" customHeight="1">
      <c r="A88" s="177"/>
      <c r="B88" s="62" t="s">
        <v>113</v>
      </c>
      <c r="C88" s="62" t="s">
        <v>114</v>
      </c>
      <c r="D88" s="62" t="s">
        <v>115</v>
      </c>
      <c r="E88" s="63" t="s">
        <v>116</v>
      </c>
      <c r="F88" s="97"/>
      <c r="G88" s="57">
        <v>5297800</v>
      </c>
      <c r="H88" s="57"/>
      <c r="I88" s="57"/>
      <c r="J88" s="35">
        <f t="shared" si="6"/>
        <v>5297800</v>
      </c>
    </row>
    <row r="89" spans="1:10" s="54" customFormat="1" ht="18" customHeight="1">
      <c r="A89" s="177"/>
      <c r="B89" s="78"/>
      <c r="C89" s="78"/>
      <c r="D89" s="78"/>
      <c r="E89" s="72" t="s">
        <v>26</v>
      </c>
      <c r="F89" s="77"/>
      <c r="G89" s="74">
        <f>G83+G86</f>
        <v>5431300</v>
      </c>
      <c r="H89" s="74">
        <f>H83+H86</f>
        <v>0</v>
      </c>
      <c r="I89" s="74">
        <f>I83+I86</f>
        <v>0</v>
      </c>
      <c r="J89" s="35">
        <f t="shared" si="6"/>
        <v>5431300</v>
      </c>
    </row>
    <row r="90" spans="1:10" s="54" customFormat="1" ht="44.25" customHeight="1">
      <c r="A90" s="177">
        <v>8</v>
      </c>
      <c r="B90" s="78"/>
      <c r="C90" s="78"/>
      <c r="D90" s="78"/>
      <c r="E90" s="56" t="s">
        <v>117</v>
      </c>
      <c r="F90" s="56" t="s">
        <v>118</v>
      </c>
      <c r="G90" s="74"/>
      <c r="H90" s="74"/>
      <c r="I90" s="74"/>
      <c r="J90" s="74"/>
    </row>
    <row r="91" spans="1:10" s="54" customFormat="1" ht="18" customHeight="1">
      <c r="A91" s="177"/>
      <c r="B91" s="65" t="s">
        <v>58</v>
      </c>
      <c r="C91" s="65"/>
      <c r="D91" s="59"/>
      <c r="E91" s="60" t="s">
        <v>59</v>
      </c>
      <c r="F91" s="77"/>
      <c r="G91" s="35">
        <f>G93</f>
        <v>103164</v>
      </c>
      <c r="H91" s="35"/>
      <c r="I91" s="35"/>
      <c r="J91" s="35">
        <f>G91+H91</f>
        <v>103164</v>
      </c>
    </row>
    <row r="92" spans="1:10" s="54" customFormat="1" ht="18" customHeight="1">
      <c r="A92" s="177"/>
      <c r="B92" s="65" t="s">
        <v>60</v>
      </c>
      <c r="C92" s="65"/>
      <c r="D92" s="59"/>
      <c r="E92" s="60" t="s">
        <v>59</v>
      </c>
      <c r="F92" s="77"/>
      <c r="G92" s="35">
        <f>G93</f>
        <v>103164</v>
      </c>
      <c r="H92" s="35"/>
      <c r="I92" s="35"/>
      <c r="J92" s="35">
        <f>G92+H92</f>
        <v>103164</v>
      </c>
    </row>
    <row r="93" spans="1:10" s="54" customFormat="1" ht="18" customHeight="1">
      <c r="A93" s="177"/>
      <c r="B93" s="62" t="s">
        <v>119</v>
      </c>
      <c r="C93" s="62" t="s">
        <v>115</v>
      </c>
      <c r="D93" s="62" t="s">
        <v>120</v>
      </c>
      <c r="E93" s="63" t="s">
        <v>121</v>
      </c>
      <c r="F93" s="77"/>
      <c r="G93" s="57">
        <f>50000+24180+3984+25000</f>
        <v>103164</v>
      </c>
      <c r="H93" s="74"/>
      <c r="I93" s="74"/>
      <c r="J93" s="35">
        <f>G93+H93</f>
        <v>103164</v>
      </c>
    </row>
    <row r="94" spans="1:10" s="54" customFormat="1" ht="18" customHeight="1" hidden="1">
      <c r="A94" s="177"/>
      <c r="B94" s="103"/>
      <c r="C94" s="103"/>
      <c r="D94" s="62"/>
      <c r="E94" s="104"/>
      <c r="F94" s="77"/>
      <c r="G94" s="74"/>
      <c r="H94" s="74"/>
      <c r="I94" s="74"/>
      <c r="J94" s="74"/>
    </row>
    <row r="95" spans="1:10" s="54" customFormat="1" ht="18" customHeight="1">
      <c r="A95" s="177"/>
      <c r="B95" s="78"/>
      <c r="C95" s="78"/>
      <c r="D95" s="78"/>
      <c r="E95" s="72" t="s">
        <v>26</v>
      </c>
      <c r="F95" s="77"/>
      <c r="G95" s="105">
        <f>G92</f>
        <v>103164</v>
      </c>
      <c r="H95" s="105"/>
      <c r="I95" s="105"/>
      <c r="J95" s="105">
        <f aca="true" t="shared" si="7" ref="J95:J101">G95+H95</f>
        <v>103164</v>
      </c>
    </row>
    <row r="96" spans="1:10" s="54" customFormat="1" ht="41.25" customHeight="1">
      <c r="A96" s="177">
        <v>9</v>
      </c>
      <c r="B96" s="78"/>
      <c r="C96" s="78"/>
      <c r="D96" s="78"/>
      <c r="E96" s="56" t="s">
        <v>122</v>
      </c>
      <c r="F96" s="56" t="s">
        <v>123</v>
      </c>
      <c r="G96" s="74"/>
      <c r="H96" s="74"/>
      <c r="I96" s="74"/>
      <c r="J96" s="74">
        <f t="shared" si="7"/>
        <v>0</v>
      </c>
    </row>
    <row r="97" spans="1:10" s="54" customFormat="1" ht="16.5" customHeight="1">
      <c r="A97" s="177"/>
      <c r="B97" s="65" t="s">
        <v>58</v>
      </c>
      <c r="C97" s="65"/>
      <c r="D97" s="59"/>
      <c r="E97" s="60" t="s">
        <v>59</v>
      </c>
      <c r="F97" s="97"/>
      <c r="G97" s="35">
        <f>G99</f>
        <v>762500</v>
      </c>
      <c r="H97" s="74"/>
      <c r="I97" s="74"/>
      <c r="J97" s="35">
        <f t="shared" si="7"/>
        <v>762500</v>
      </c>
    </row>
    <row r="98" spans="1:10" s="54" customFormat="1" ht="16.5" customHeight="1">
      <c r="A98" s="177"/>
      <c r="B98" s="65" t="s">
        <v>60</v>
      </c>
      <c r="C98" s="65"/>
      <c r="D98" s="59"/>
      <c r="E98" s="60" t="s">
        <v>59</v>
      </c>
      <c r="F98" s="97"/>
      <c r="G98" s="35">
        <f>G99</f>
        <v>762500</v>
      </c>
      <c r="H98" s="74"/>
      <c r="I98" s="74"/>
      <c r="J98" s="35">
        <f t="shared" si="7"/>
        <v>762500</v>
      </c>
    </row>
    <row r="99" spans="1:10" s="54" customFormat="1" ht="16.5" customHeight="1">
      <c r="A99" s="177"/>
      <c r="B99" s="62" t="s">
        <v>119</v>
      </c>
      <c r="C99" s="62" t="s">
        <v>115</v>
      </c>
      <c r="D99" s="62" t="s">
        <v>120</v>
      </c>
      <c r="E99" s="63" t="s">
        <v>121</v>
      </c>
      <c r="F99" s="97"/>
      <c r="G99" s="57">
        <v>762500</v>
      </c>
      <c r="H99" s="74"/>
      <c r="I99" s="74"/>
      <c r="J99" s="35">
        <f t="shared" si="7"/>
        <v>762500</v>
      </c>
    </row>
    <row r="100" spans="1:10" s="54" customFormat="1" ht="49.5" customHeight="1" hidden="1">
      <c r="A100" s="177"/>
      <c r="B100" s="103"/>
      <c r="C100" s="103"/>
      <c r="D100" s="62"/>
      <c r="E100" s="104"/>
      <c r="F100" s="97"/>
      <c r="G100" s="106"/>
      <c r="H100" s="106"/>
      <c r="I100" s="106"/>
      <c r="J100" s="74">
        <f t="shared" si="7"/>
        <v>0</v>
      </c>
    </row>
    <row r="101" spans="1:10" s="54" customFormat="1" ht="17.25" customHeight="1">
      <c r="A101" s="177"/>
      <c r="B101" s="78"/>
      <c r="C101" s="78"/>
      <c r="D101" s="78"/>
      <c r="E101" s="72" t="s">
        <v>26</v>
      </c>
      <c r="F101" s="77"/>
      <c r="G101" s="74">
        <f>G97</f>
        <v>762500</v>
      </c>
      <c r="H101" s="74"/>
      <c r="I101" s="74"/>
      <c r="J101" s="74">
        <f t="shared" si="7"/>
        <v>762500</v>
      </c>
    </row>
    <row r="102" spans="1:10" s="54" customFormat="1" ht="49.5" customHeight="1">
      <c r="A102" s="177">
        <v>10</v>
      </c>
      <c r="B102" s="78"/>
      <c r="C102" s="78"/>
      <c r="D102" s="78"/>
      <c r="E102" s="107" t="s">
        <v>124</v>
      </c>
      <c r="F102" s="108" t="s">
        <v>125</v>
      </c>
      <c r="G102" s="74"/>
      <c r="H102" s="74"/>
      <c r="I102" s="74"/>
      <c r="J102" s="74"/>
    </row>
    <row r="103" spans="1:10" s="54" customFormat="1" ht="17.25" customHeight="1">
      <c r="A103" s="177"/>
      <c r="B103" s="65" t="s">
        <v>58</v>
      </c>
      <c r="C103" s="65"/>
      <c r="D103" s="59"/>
      <c r="E103" s="60" t="s">
        <v>59</v>
      </c>
      <c r="F103" s="97"/>
      <c r="G103" s="35">
        <f>G105</f>
        <v>14500</v>
      </c>
      <c r="H103" s="74"/>
      <c r="I103" s="74"/>
      <c r="J103" s="35">
        <f>G103+H103</f>
        <v>14500</v>
      </c>
    </row>
    <row r="104" spans="1:10" s="54" customFormat="1" ht="17.25" customHeight="1">
      <c r="A104" s="177"/>
      <c r="B104" s="65" t="s">
        <v>60</v>
      </c>
      <c r="C104" s="65"/>
      <c r="D104" s="59"/>
      <c r="E104" s="60" t="s">
        <v>59</v>
      </c>
      <c r="F104" s="97"/>
      <c r="G104" s="35">
        <f>G105</f>
        <v>14500</v>
      </c>
      <c r="H104" s="74"/>
      <c r="I104" s="74"/>
      <c r="J104" s="35">
        <f>G104+H104</f>
        <v>14500</v>
      </c>
    </row>
    <row r="105" spans="1:10" s="54" customFormat="1" ht="39" customHeight="1">
      <c r="A105" s="177"/>
      <c r="B105" s="62" t="s">
        <v>126</v>
      </c>
      <c r="C105" s="62" t="s">
        <v>127</v>
      </c>
      <c r="D105" s="62" t="s">
        <v>115</v>
      </c>
      <c r="E105" s="63" t="s">
        <v>128</v>
      </c>
      <c r="F105" s="97"/>
      <c r="G105" s="109">
        <v>14500</v>
      </c>
      <c r="H105" s="110"/>
      <c r="I105" s="110"/>
      <c r="J105" s="109">
        <f>G105+H105</f>
        <v>14500</v>
      </c>
    </row>
    <row r="106" spans="1:10" s="54" customFormat="1" ht="17.25" customHeight="1">
      <c r="A106" s="177"/>
      <c r="B106" s="103"/>
      <c r="C106" s="103"/>
      <c r="D106" s="62"/>
      <c r="E106" s="72" t="s">
        <v>26</v>
      </c>
      <c r="F106" s="77"/>
      <c r="G106" s="74">
        <f>G105</f>
        <v>14500</v>
      </c>
      <c r="H106" s="74"/>
      <c r="I106" s="74"/>
      <c r="J106" s="74">
        <f>G106+H106</f>
        <v>14500</v>
      </c>
    </row>
    <row r="107" spans="1:10" s="54" customFormat="1" ht="103.5" customHeight="1">
      <c r="A107" s="98"/>
      <c r="B107" s="103"/>
      <c r="C107" s="103"/>
      <c r="D107" s="62"/>
      <c r="E107" s="111" t="s">
        <v>129</v>
      </c>
      <c r="F107" s="112" t="s">
        <v>130</v>
      </c>
      <c r="G107" s="74"/>
      <c r="H107" s="74"/>
      <c r="I107" s="74"/>
      <c r="J107" s="74"/>
    </row>
    <row r="108" spans="1:10" s="54" customFormat="1" ht="30" customHeight="1">
      <c r="A108" s="98"/>
      <c r="B108" s="103"/>
      <c r="C108" s="103"/>
      <c r="D108" s="62"/>
      <c r="E108" s="113" t="s">
        <v>59</v>
      </c>
      <c r="F108" s="114"/>
      <c r="G108" s="35">
        <v>593000</v>
      </c>
      <c r="H108" s="35"/>
      <c r="I108" s="35"/>
      <c r="J108" s="35">
        <v>593000</v>
      </c>
    </row>
    <row r="109" spans="1:10" s="54" customFormat="1" ht="19.5" customHeight="1">
      <c r="A109" s="98"/>
      <c r="B109" s="103"/>
      <c r="C109" s="103"/>
      <c r="D109" s="62"/>
      <c r="E109" s="113" t="s">
        <v>59</v>
      </c>
      <c r="F109" s="114"/>
      <c r="G109" s="35">
        <v>593000</v>
      </c>
      <c r="H109" s="35"/>
      <c r="I109" s="35"/>
      <c r="J109" s="35">
        <v>593000</v>
      </c>
    </row>
    <row r="110" spans="1:10" s="54" customFormat="1" ht="31.5" customHeight="1">
      <c r="A110" s="98"/>
      <c r="B110" s="62" t="s">
        <v>126</v>
      </c>
      <c r="C110" s="62" t="s">
        <v>127</v>
      </c>
      <c r="D110" s="62" t="s">
        <v>115</v>
      </c>
      <c r="E110" s="63" t="s">
        <v>128</v>
      </c>
      <c r="F110" s="77"/>
      <c r="G110" s="57">
        <v>593000</v>
      </c>
      <c r="H110" s="74"/>
      <c r="I110" s="74"/>
      <c r="J110" s="57">
        <v>593000</v>
      </c>
    </row>
    <row r="111" spans="1:10" s="54" customFormat="1" ht="27" customHeight="1">
      <c r="A111" s="98"/>
      <c r="B111" s="62"/>
      <c r="C111" s="62"/>
      <c r="D111" s="62"/>
      <c r="E111" s="72" t="s">
        <v>26</v>
      </c>
      <c r="F111" s="77"/>
      <c r="G111" s="74">
        <v>593000</v>
      </c>
      <c r="H111" s="74"/>
      <c r="I111" s="74"/>
      <c r="J111" s="74">
        <v>593000</v>
      </c>
    </row>
    <row r="112" spans="1:10" s="54" customFormat="1" ht="66" customHeight="1">
      <c r="A112" s="177">
        <v>11</v>
      </c>
      <c r="B112" s="78"/>
      <c r="C112" s="78"/>
      <c r="D112" s="78"/>
      <c r="E112" s="99" t="s">
        <v>99</v>
      </c>
      <c r="F112" s="99" t="s">
        <v>100</v>
      </c>
      <c r="G112" s="74"/>
      <c r="H112" s="74"/>
      <c r="I112" s="74"/>
      <c r="J112" s="74"/>
    </row>
    <row r="113" spans="1:10" s="54" customFormat="1" ht="17.25" customHeight="1">
      <c r="A113" s="177"/>
      <c r="B113" s="65" t="s">
        <v>58</v>
      </c>
      <c r="C113" s="65"/>
      <c r="D113" s="59"/>
      <c r="E113" s="60" t="s">
        <v>59</v>
      </c>
      <c r="F113" s="97"/>
      <c r="G113" s="35">
        <f>G115</f>
        <v>25000</v>
      </c>
      <c r="H113" s="74"/>
      <c r="I113" s="74"/>
      <c r="J113" s="35">
        <f aca="true" t="shared" si="8" ref="J113:J118">G113+H113</f>
        <v>25000</v>
      </c>
    </row>
    <row r="114" spans="1:10" s="54" customFormat="1" ht="17.25" customHeight="1">
      <c r="A114" s="177"/>
      <c r="B114" s="65" t="s">
        <v>60</v>
      </c>
      <c r="C114" s="65"/>
      <c r="D114" s="59"/>
      <c r="E114" s="60" t="s">
        <v>59</v>
      </c>
      <c r="F114" s="97"/>
      <c r="G114" s="35">
        <f>G115</f>
        <v>25000</v>
      </c>
      <c r="H114" s="74"/>
      <c r="I114" s="74"/>
      <c r="J114" s="35">
        <f t="shared" si="8"/>
        <v>25000</v>
      </c>
    </row>
    <row r="115" spans="1:10" s="54" customFormat="1" ht="40.5" customHeight="1">
      <c r="A115" s="177"/>
      <c r="B115" s="62" t="s">
        <v>126</v>
      </c>
      <c r="C115" s="62" t="s">
        <v>127</v>
      </c>
      <c r="D115" s="62" t="s">
        <v>115</v>
      </c>
      <c r="E115" s="63" t="s">
        <v>128</v>
      </c>
      <c r="F115" s="97"/>
      <c r="G115" s="115">
        <v>25000</v>
      </c>
      <c r="H115" s="74"/>
      <c r="I115" s="74"/>
      <c r="J115" s="35">
        <f t="shared" si="8"/>
        <v>25000</v>
      </c>
    </row>
    <row r="116" spans="1:10" s="54" customFormat="1" ht="17.25" customHeight="1">
      <c r="A116" s="177"/>
      <c r="B116" s="103"/>
      <c r="C116" s="103"/>
      <c r="D116" s="62"/>
      <c r="E116" s="72" t="s">
        <v>26</v>
      </c>
      <c r="F116" s="77"/>
      <c r="G116" s="74">
        <f>G115</f>
        <v>25000</v>
      </c>
      <c r="H116" s="74"/>
      <c r="I116" s="74"/>
      <c r="J116" s="74">
        <f t="shared" si="8"/>
        <v>25000</v>
      </c>
    </row>
    <row r="117" spans="1:10" s="54" customFormat="1" ht="194.25" customHeight="1">
      <c r="A117" s="179" t="s">
        <v>131</v>
      </c>
      <c r="B117" s="78"/>
      <c r="C117" s="78"/>
      <c r="D117" s="78"/>
      <c r="E117" s="99" t="s">
        <v>132</v>
      </c>
      <c r="F117" s="56" t="s">
        <v>133</v>
      </c>
      <c r="G117" s="74"/>
      <c r="H117" s="74"/>
      <c r="I117" s="74"/>
      <c r="J117" s="74">
        <f t="shared" si="8"/>
        <v>0</v>
      </c>
    </row>
    <row r="118" spans="1:10" s="54" customFormat="1" ht="39">
      <c r="A118" s="179"/>
      <c r="B118" s="59" t="s">
        <v>37</v>
      </c>
      <c r="C118" s="59"/>
      <c r="D118" s="59"/>
      <c r="E118" s="60" t="s">
        <v>38</v>
      </c>
      <c r="F118" s="97"/>
      <c r="G118" s="35">
        <f>G119</f>
        <v>354443</v>
      </c>
      <c r="H118" s="35">
        <f>H119</f>
        <v>0</v>
      </c>
      <c r="I118" s="35">
        <f>I119</f>
        <v>0</v>
      </c>
      <c r="J118" s="35">
        <f t="shared" si="8"/>
        <v>354443</v>
      </c>
    </row>
    <row r="119" spans="1:10" s="54" customFormat="1" ht="39">
      <c r="A119" s="179"/>
      <c r="B119" s="65" t="s">
        <v>39</v>
      </c>
      <c r="C119" s="65"/>
      <c r="D119" s="59"/>
      <c r="E119" s="60" t="s">
        <v>38</v>
      </c>
      <c r="F119" s="97"/>
      <c r="G119" s="35">
        <f>G123+G125+G126+G124+G120+G121+G122</f>
        <v>354443</v>
      </c>
      <c r="H119" s="35">
        <f>H123+H125+H126+H124+H120+H121+H122</f>
        <v>0</v>
      </c>
      <c r="I119" s="35">
        <f>I123+I125+I126+I124+I120+I121+I122</f>
        <v>0</v>
      </c>
      <c r="J119" s="35">
        <f>J123+J125+J126+J124+J120+J121+J122</f>
        <v>354443</v>
      </c>
    </row>
    <row r="120" spans="1:10" s="54" customFormat="1" ht="26.25">
      <c r="A120" s="179"/>
      <c r="B120" s="66" t="s">
        <v>134</v>
      </c>
      <c r="C120" s="66" t="s">
        <v>135</v>
      </c>
      <c r="D120" s="67" t="s">
        <v>136</v>
      </c>
      <c r="E120" s="116" t="s">
        <v>137</v>
      </c>
      <c r="F120" s="117"/>
      <c r="G120" s="109">
        <f>2000+5554</f>
        <v>7554</v>
      </c>
      <c r="H120" s="109"/>
      <c r="I120" s="109"/>
      <c r="J120" s="109">
        <f aca="true" t="shared" si="9" ref="J120:J137">G120+H120</f>
        <v>7554</v>
      </c>
    </row>
    <row r="121" spans="1:10" s="54" customFormat="1" ht="39.75">
      <c r="A121" s="179"/>
      <c r="B121" s="66" t="s">
        <v>138</v>
      </c>
      <c r="C121" s="66" t="s">
        <v>139</v>
      </c>
      <c r="D121" s="67" t="s">
        <v>136</v>
      </c>
      <c r="E121" s="118" t="s">
        <v>140</v>
      </c>
      <c r="F121" s="117"/>
      <c r="G121" s="109">
        <v>5000</v>
      </c>
      <c r="H121" s="109"/>
      <c r="I121" s="109"/>
      <c r="J121" s="109">
        <f t="shared" si="9"/>
        <v>5000</v>
      </c>
    </row>
    <row r="122" spans="1:10" s="54" customFormat="1" ht="39.75">
      <c r="A122" s="179"/>
      <c r="B122" s="66" t="s">
        <v>141</v>
      </c>
      <c r="C122" s="66" t="s">
        <v>142</v>
      </c>
      <c r="D122" s="67" t="s">
        <v>136</v>
      </c>
      <c r="E122" s="118" t="s">
        <v>143</v>
      </c>
      <c r="F122" s="117"/>
      <c r="G122" s="109">
        <v>2800</v>
      </c>
      <c r="H122" s="109"/>
      <c r="I122" s="109"/>
      <c r="J122" s="109">
        <f t="shared" si="9"/>
        <v>2800</v>
      </c>
    </row>
    <row r="123" spans="1:10" s="54" customFormat="1" ht="66">
      <c r="A123" s="179"/>
      <c r="B123" s="62" t="s">
        <v>144</v>
      </c>
      <c r="C123" s="62" t="s">
        <v>145</v>
      </c>
      <c r="D123" s="62" t="s">
        <v>146</v>
      </c>
      <c r="E123" s="63" t="s">
        <v>147</v>
      </c>
      <c r="F123" s="97"/>
      <c r="G123" s="109">
        <f>18900+32504</f>
        <v>51404</v>
      </c>
      <c r="H123" s="109"/>
      <c r="I123" s="109"/>
      <c r="J123" s="109">
        <f t="shared" si="9"/>
        <v>51404</v>
      </c>
    </row>
    <row r="124" spans="1:10" s="54" customFormat="1" ht="27.75" customHeight="1">
      <c r="A124" s="179"/>
      <c r="B124" s="62" t="s">
        <v>148</v>
      </c>
      <c r="C124" s="62" t="s">
        <v>149</v>
      </c>
      <c r="D124" s="62">
        <v>1030</v>
      </c>
      <c r="E124" s="63" t="s">
        <v>150</v>
      </c>
      <c r="F124" s="97"/>
      <c r="G124" s="109">
        <v>20628</v>
      </c>
      <c r="H124" s="109"/>
      <c r="I124" s="109"/>
      <c r="J124" s="109">
        <f t="shared" si="9"/>
        <v>20628</v>
      </c>
    </row>
    <row r="125" spans="1:10" s="54" customFormat="1" ht="36" customHeight="1">
      <c r="A125" s="179"/>
      <c r="B125" s="62" t="s">
        <v>151</v>
      </c>
      <c r="C125" s="62" t="s">
        <v>152</v>
      </c>
      <c r="D125" s="62">
        <v>1030</v>
      </c>
      <c r="E125" s="63" t="s">
        <v>153</v>
      </c>
      <c r="F125" s="97"/>
      <c r="G125" s="109">
        <f>50000+47400+6900+6100</f>
        <v>110400</v>
      </c>
      <c r="H125" s="109"/>
      <c r="I125" s="109"/>
      <c r="J125" s="109">
        <f t="shared" si="9"/>
        <v>110400</v>
      </c>
    </row>
    <row r="126" spans="1:10" s="54" customFormat="1" ht="36" customHeight="1">
      <c r="A126" s="179"/>
      <c r="B126" s="62" t="s">
        <v>154</v>
      </c>
      <c r="C126" s="62" t="s">
        <v>155</v>
      </c>
      <c r="D126" s="62">
        <v>1090</v>
      </c>
      <c r="E126" s="63" t="s">
        <v>156</v>
      </c>
      <c r="F126" s="97"/>
      <c r="G126" s="109">
        <f>30000+90000+39157-2500</f>
        <v>156657</v>
      </c>
      <c r="H126" s="109"/>
      <c r="I126" s="109"/>
      <c r="J126" s="109">
        <f t="shared" si="9"/>
        <v>156657</v>
      </c>
    </row>
    <row r="127" spans="1:10" s="54" customFormat="1" ht="17.25" customHeight="1">
      <c r="A127" s="179"/>
      <c r="B127" s="119"/>
      <c r="C127" s="119"/>
      <c r="D127" s="119"/>
      <c r="E127" s="72" t="s">
        <v>26</v>
      </c>
      <c r="F127" s="77"/>
      <c r="G127" s="105">
        <f>G118</f>
        <v>354443</v>
      </c>
      <c r="H127" s="105"/>
      <c r="I127" s="105"/>
      <c r="J127" s="105">
        <f t="shared" si="9"/>
        <v>354443</v>
      </c>
    </row>
    <row r="128" spans="1:10" s="54" customFormat="1" ht="61.5" customHeight="1">
      <c r="A128" s="179" t="s">
        <v>157</v>
      </c>
      <c r="B128" s="119"/>
      <c r="C128" s="119"/>
      <c r="D128" s="119"/>
      <c r="E128" s="99" t="s">
        <v>158</v>
      </c>
      <c r="F128" s="56" t="s">
        <v>159</v>
      </c>
      <c r="G128" s="74"/>
      <c r="H128" s="74"/>
      <c r="I128" s="74"/>
      <c r="J128" s="74">
        <f t="shared" si="9"/>
        <v>0</v>
      </c>
    </row>
    <row r="129" spans="1:10" s="54" customFormat="1" ht="32.25" customHeight="1">
      <c r="A129" s="179"/>
      <c r="B129" s="59" t="s">
        <v>37</v>
      </c>
      <c r="C129" s="59"/>
      <c r="D129" s="59"/>
      <c r="E129" s="60" t="s">
        <v>38</v>
      </c>
      <c r="F129" s="77"/>
      <c r="G129" s="35">
        <f>G130</f>
        <v>8000</v>
      </c>
      <c r="H129" s="74"/>
      <c r="I129" s="74"/>
      <c r="J129" s="35">
        <f t="shared" si="9"/>
        <v>8000</v>
      </c>
    </row>
    <row r="130" spans="1:10" s="54" customFormat="1" ht="30" customHeight="1">
      <c r="A130" s="179"/>
      <c r="B130" s="65" t="s">
        <v>39</v>
      </c>
      <c r="C130" s="65"/>
      <c r="D130" s="59"/>
      <c r="E130" s="60" t="s">
        <v>38</v>
      </c>
      <c r="F130" s="77"/>
      <c r="G130" s="35">
        <f>G131</f>
        <v>8000</v>
      </c>
      <c r="H130" s="74"/>
      <c r="I130" s="74"/>
      <c r="J130" s="35">
        <f t="shared" si="9"/>
        <v>8000</v>
      </c>
    </row>
    <row r="131" spans="1:10" s="54" customFormat="1" ht="30" customHeight="1">
      <c r="A131" s="179"/>
      <c r="B131" s="62" t="s">
        <v>154</v>
      </c>
      <c r="C131" s="62" t="s">
        <v>155</v>
      </c>
      <c r="D131" s="62">
        <v>1090</v>
      </c>
      <c r="E131" s="63" t="s">
        <v>156</v>
      </c>
      <c r="F131" s="77"/>
      <c r="G131" s="106">
        <v>8000</v>
      </c>
      <c r="H131" s="74"/>
      <c r="I131" s="74"/>
      <c r="J131" s="35">
        <f t="shared" si="9"/>
        <v>8000</v>
      </c>
    </row>
    <row r="132" spans="1:10" s="54" customFormat="1" ht="17.25" customHeight="1">
      <c r="A132" s="179"/>
      <c r="B132" s="119"/>
      <c r="C132" s="119"/>
      <c r="D132" s="119"/>
      <c r="E132" s="72" t="s">
        <v>26</v>
      </c>
      <c r="F132" s="77"/>
      <c r="G132" s="74">
        <f>G129</f>
        <v>8000</v>
      </c>
      <c r="H132" s="74"/>
      <c r="I132" s="74"/>
      <c r="J132" s="74">
        <f t="shared" si="9"/>
        <v>8000</v>
      </c>
    </row>
    <row r="133" spans="1:10" s="54" customFormat="1" ht="96" customHeight="1">
      <c r="A133" s="179" t="s">
        <v>160</v>
      </c>
      <c r="B133" s="119"/>
      <c r="C133" s="119"/>
      <c r="D133" s="119"/>
      <c r="E133" s="99" t="s">
        <v>161</v>
      </c>
      <c r="F133" s="56" t="s">
        <v>162</v>
      </c>
      <c r="G133" s="74"/>
      <c r="H133" s="74"/>
      <c r="I133" s="74"/>
      <c r="J133" s="74">
        <f t="shared" si="9"/>
        <v>0</v>
      </c>
    </row>
    <row r="134" spans="1:10" s="54" customFormat="1" ht="32.25" customHeight="1">
      <c r="A134" s="179"/>
      <c r="B134" s="59" t="s">
        <v>37</v>
      </c>
      <c r="C134" s="59"/>
      <c r="D134" s="59"/>
      <c r="E134" s="60" t="s">
        <v>38</v>
      </c>
      <c r="F134" s="100"/>
      <c r="G134" s="35">
        <f>G136</f>
        <v>90000</v>
      </c>
      <c r="H134" s="74"/>
      <c r="I134" s="74"/>
      <c r="J134" s="35">
        <f t="shared" si="9"/>
        <v>90000</v>
      </c>
    </row>
    <row r="135" spans="1:10" s="54" customFormat="1" ht="30" customHeight="1">
      <c r="A135" s="179"/>
      <c r="B135" s="65" t="s">
        <v>39</v>
      </c>
      <c r="C135" s="65"/>
      <c r="D135" s="59"/>
      <c r="E135" s="60" t="s">
        <v>38</v>
      </c>
      <c r="F135" s="100"/>
      <c r="G135" s="35">
        <f>G136</f>
        <v>90000</v>
      </c>
      <c r="H135" s="74"/>
      <c r="I135" s="74"/>
      <c r="J135" s="35">
        <f t="shared" si="9"/>
        <v>90000</v>
      </c>
    </row>
    <row r="136" spans="1:10" s="54" customFormat="1" ht="27.75" customHeight="1">
      <c r="A136" s="179"/>
      <c r="B136" s="62" t="s">
        <v>154</v>
      </c>
      <c r="C136" s="62" t="s">
        <v>155</v>
      </c>
      <c r="D136" s="62">
        <v>1090</v>
      </c>
      <c r="E136" s="63" t="s">
        <v>156</v>
      </c>
      <c r="F136" s="77"/>
      <c r="G136" s="57">
        <f>50000+40000</f>
        <v>90000</v>
      </c>
      <c r="H136" s="74"/>
      <c r="I136" s="74"/>
      <c r="J136" s="35">
        <f t="shared" si="9"/>
        <v>90000</v>
      </c>
    </row>
    <row r="137" spans="1:10" s="54" customFormat="1" ht="17.25" customHeight="1">
      <c r="A137" s="179"/>
      <c r="B137" s="119"/>
      <c r="C137" s="119"/>
      <c r="D137" s="119"/>
      <c r="E137" s="72" t="s">
        <v>26</v>
      </c>
      <c r="F137" s="77"/>
      <c r="G137" s="74">
        <f>G134</f>
        <v>90000</v>
      </c>
      <c r="H137" s="74"/>
      <c r="I137" s="74"/>
      <c r="J137" s="74">
        <f t="shared" si="9"/>
        <v>90000</v>
      </c>
    </row>
    <row r="138" spans="1:10" s="54" customFormat="1" ht="51.75" customHeight="1">
      <c r="A138" s="179" t="s">
        <v>163</v>
      </c>
      <c r="B138" s="78"/>
      <c r="C138" s="78"/>
      <c r="D138" s="78"/>
      <c r="E138" s="107" t="s">
        <v>164</v>
      </c>
      <c r="F138" s="108" t="s">
        <v>165</v>
      </c>
      <c r="G138" s="74"/>
      <c r="H138" s="74"/>
      <c r="I138" s="74"/>
      <c r="J138" s="74"/>
    </row>
    <row r="139" spans="1:10" s="54" customFormat="1" ht="17.25" customHeight="1">
      <c r="A139" s="179"/>
      <c r="B139" s="65" t="s">
        <v>58</v>
      </c>
      <c r="C139" s="65"/>
      <c r="D139" s="59"/>
      <c r="E139" s="60" t="s">
        <v>59</v>
      </c>
      <c r="F139" s="97"/>
      <c r="G139" s="35">
        <f>G141</f>
        <v>494005</v>
      </c>
      <c r="H139" s="74"/>
      <c r="I139" s="74"/>
      <c r="J139" s="35">
        <f aca="true" t="shared" si="10" ref="J139:J147">G139+H139</f>
        <v>494005</v>
      </c>
    </row>
    <row r="140" spans="1:10" s="54" customFormat="1" ht="17.25" customHeight="1">
      <c r="A140" s="179"/>
      <c r="B140" s="65" t="s">
        <v>60</v>
      </c>
      <c r="C140" s="65"/>
      <c r="D140" s="59"/>
      <c r="E140" s="60" t="s">
        <v>59</v>
      </c>
      <c r="F140" s="97"/>
      <c r="G140" s="35">
        <f>G141</f>
        <v>494005</v>
      </c>
      <c r="H140" s="74"/>
      <c r="I140" s="74"/>
      <c r="J140" s="35">
        <f t="shared" si="10"/>
        <v>494005</v>
      </c>
    </row>
    <row r="141" spans="1:10" s="54" customFormat="1" ht="23.25" customHeight="1">
      <c r="A141" s="179"/>
      <c r="B141" s="62" t="s">
        <v>166</v>
      </c>
      <c r="C141" s="62" t="s">
        <v>167</v>
      </c>
      <c r="D141" s="62" t="s">
        <v>90</v>
      </c>
      <c r="E141" s="63" t="s">
        <v>168</v>
      </c>
      <c r="F141" s="97"/>
      <c r="G141" s="109">
        <f>490539+1331+1900+235</f>
        <v>494005</v>
      </c>
      <c r="H141" s="110"/>
      <c r="I141" s="110"/>
      <c r="J141" s="109">
        <f t="shared" si="10"/>
        <v>494005</v>
      </c>
    </row>
    <row r="142" spans="1:10" s="54" customFormat="1" ht="17.25" customHeight="1">
      <c r="A142" s="179"/>
      <c r="B142" s="103"/>
      <c r="C142" s="103"/>
      <c r="D142" s="62"/>
      <c r="E142" s="72" t="s">
        <v>26</v>
      </c>
      <c r="F142" s="77"/>
      <c r="G142" s="74">
        <f>G141</f>
        <v>494005</v>
      </c>
      <c r="H142" s="74"/>
      <c r="I142" s="74"/>
      <c r="J142" s="74">
        <f t="shared" si="10"/>
        <v>494005</v>
      </c>
    </row>
    <row r="143" spans="1:10" s="54" customFormat="1" ht="109.5" customHeight="1">
      <c r="A143" s="179" t="s">
        <v>169</v>
      </c>
      <c r="B143" s="119"/>
      <c r="C143" s="119"/>
      <c r="D143" s="119"/>
      <c r="E143" s="99" t="s">
        <v>170</v>
      </c>
      <c r="F143" s="56" t="s">
        <v>162</v>
      </c>
      <c r="G143" s="74"/>
      <c r="H143" s="74"/>
      <c r="I143" s="74"/>
      <c r="J143" s="74">
        <f t="shared" si="10"/>
        <v>0</v>
      </c>
    </row>
    <row r="144" spans="1:10" s="54" customFormat="1" ht="24.75" customHeight="1">
      <c r="A144" s="179"/>
      <c r="B144" s="59" t="s">
        <v>37</v>
      </c>
      <c r="C144" s="59"/>
      <c r="D144" s="59"/>
      <c r="E144" s="60" t="s">
        <v>38</v>
      </c>
      <c r="F144" s="100"/>
      <c r="G144" s="35">
        <f>G146</f>
        <v>42000</v>
      </c>
      <c r="H144" s="74"/>
      <c r="I144" s="74"/>
      <c r="J144" s="35">
        <f t="shared" si="10"/>
        <v>42000</v>
      </c>
    </row>
    <row r="145" spans="1:10" s="54" customFormat="1" ht="26.25" customHeight="1">
      <c r="A145" s="179"/>
      <c r="B145" s="65" t="s">
        <v>39</v>
      </c>
      <c r="C145" s="65"/>
      <c r="D145" s="59"/>
      <c r="E145" s="60" t="s">
        <v>38</v>
      </c>
      <c r="F145" s="100"/>
      <c r="G145" s="35">
        <f>G146</f>
        <v>42000</v>
      </c>
      <c r="H145" s="74"/>
      <c r="I145" s="74"/>
      <c r="J145" s="35">
        <f t="shared" si="10"/>
        <v>42000</v>
      </c>
    </row>
    <row r="146" spans="1:10" s="54" customFormat="1" ht="26.25" customHeight="1">
      <c r="A146" s="179"/>
      <c r="B146" s="62" t="s">
        <v>171</v>
      </c>
      <c r="C146" s="62" t="s">
        <v>172</v>
      </c>
      <c r="D146" s="62" t="s">
        <v>173</v>
      </c>
      <c r="E146" s="118" t="s">
        <v>174</v>
      </c>
      <c r="F146" s="77"/>
      <c r="G146" s="57">
        <v>42000</v>
      </c>
      <c r="H146" s="74"/>
      <c r="I146" s="74"/>
      <c r="J146" s="35">
        <f t="shared" si="10"/>
        <v>42000</v>
      </c>
    </row>
    <row r="147" spans="1:10" s="54" customFormat="1" ht="17.25" customHeight="1">
      <c r="A147" s="179"/>
      <c r="B147" s="119"/>
      <c r="C147" s="119"/>
      <c r="D147" s="119"/>
      <c r="E147" s="72" t="s">
        <v>26</v>
      </c>
      <c r="F147" s="77"/>
      <c r="G147" s="74">
        <f>G144</f>
        <v>42000</v>
      </c>
      <c r="H147" s="74"/>
      <c r="I147" s="74"/>
      <c r="J147" s="74">
        <f t="shared" si="10"/>
        <v>42000</v>
      </c>
    </row>
    <row r="148" spans="1:10" s="54" customFormat="1" ht="63" customHeight="1">
      <c r="A148" s="179"/>
      <c r="B148" s="78"/>
      <c r="C148" s="78"/>
      <c r="D148" s="78"/>
      <c r="E148" s="99" t="s">
        <v>175</v>
      </c>
      <c r="F148" s="99" t="s">
        <v>176</v>
      </c>
      <c r="G148" s="74"/>
      <c r="H148" s="74"/>
      <c r="I148" s="74"/>
      <c r="J148" s="74"/>
    </row>
    <row r="149" spans="1:10" s="54" customFormat="1" ht="17.25" customHeight="1">
      <c r="A149" s="179"/>
      <c r="B149" s="65" t="s">
        <v>58</v>
      </c>
      <c r="C149" s="65"/>
      <c r="D149" s="59"/>
      <c r="E149" s="60" t="s">
        <v>59</v>
      </c>
      <c r="F149" s="97"/>
      <c r="G149" s="35">
        <f>G151</f>
        <v>30000</v>
      </c>
      <c r="H149" s="74"/>
      <c r="I149" s="74"/>
      <c r="J149" s="35">
        <f>G149+H149</f>
        <v>30000</v>
      </c>
    </row>
    <row r="150" spans="1:10" s="54" customFormat="1" ht="17.25" customHeight="1">
      <c r="A150" s="179"/>
      <c r="B150" s="65" t="s">
        <v>60</v>
      </c>
      <c r="C150" s="65"/>
      <c r="D150" s="59"/>
      <c r="E150" s="60" t="s">
        <v>59</v>
      </c>
      <c r="F150" s="97"/>
      <c r="G150" s="35">
        <f>G151</f>
        <v>30000</v>
      </c>
      <c r="H150" s="74"/>
      <c r="I150" s="74"/>
      <c r="J150" s="35">
        <f>G150+H150</f>
        <v>30000</v>
      </c>
    </row>
    <row r="151" spans="1:10" s="54" customFormat="1" ht="45.75" customHeight="1">
      <c r="A151" s="179"/>
      <c r="B151" s="62" t="s">
        <v>126</v>
      </c>
      <c r="C151" s="62" t="s">
        <v>127</v>
      </c>
      <c r="D151" s="62" t="s">
        <v>115</v>
      </c>
      <c r="E151" s="63" t="s">
        <v>128</v>
      </c>
      <c r="F151" s="97"/>
      <c r="G151" s="115">
        <v>30000</v>
      </c>
      <c r="H151" s="74"/>
      <c r="I151" s="74"/>
      <c r="J151" s="35">
        <f>G151+H151</f>
        <v>30000</v>
      </c>
    </row>
    <row r="152" spans="1:10" s="54" customFormat="1" ht="17.25" customHeight="1">
      <c r="A152" s="179"/>
      <c r="B152" s="103"/>
      <c r="C152" s="103"/>
      <c r="D152" s="62"/>
      <c r="E152" s="72" t="s">
        <v>26</v>
      </c>
      <c r="F152" s="77"/>
      <c r="G152" s="74">
        <f>G151</f>
        <v>30000</v>
      </c>
      <c r="H152" s="74"/>
      <c r="I152" s="74"/>
      <c r="J152" s="74">
        <f>G152+H152</f>
        <v>30000</v>
      </c>
    </row>
    <row r="153" spans="1:10" s="122" customFormat="1" ht="17.25" customHeight="1">
      <c r="A153" s="179"/>
      <c r="B153" s="120"/>
      <c r="C153" s="120"/>
      <c r="D153" s="120"/>
      <c r="E153" s="121" t="s">
        <v>177</v>
      </c>
      <c r="F153" s="120"/>
      <c r="G153" s="105">
        <f>G137+G132+G127+G116+G106+G101+G95+G89+G66+G61+G53+G40+G32+G27+G142+G147+G152+G111</f>
        <v>11886275</v>
      </c>
      <c r="H153" s="105">
        <f>H137+H132+H127+H116+H106+H101+H95+H89+H66+H61+H53+H40+H32+H27+H142+H147+H152</f>
        <v>71650</v>
      </c>
      <c r="I153" s="105">
        <f>I137+I132+I127+I116+I106+I101+I95+I89+I66+I61+I53+I40+I32+I27+I142+I147+I152</f>
        <v>71650</v>
      </c>
      <c r="J153" s="105">
        <f>J137+J132+J127+J116+J106+J101+J95+J89+J66+J61+J53+J40+J32+J27+J142+J147+J152+J111</f>
        <v>11957925</v>
      </c>
    </row>
    <row r="154" spans="2:10" s="122" customFormat="1" ht="21.75" customHeight="1">
      <c r="B154" s="123"/>
      <c r="C154" s="123"/>
      <c r="D154" s="124"/>
      <c r="E154" s="125"/>
      <c r="F154" s="124"/>
      <c r="G154" s="126"/>
      <c r="H154" s="126"/>
      <c r="I154" s="126"/>
      <c r="J154" s="126"/>
    </row>
    <row r="155" spans="2:10" s="122" customFormat="1" ht="15.75">
      <c r="B155" s="127"/>
      <c r="C155" s="127"/>
      <c r="D155" s="128"/>
      <c r="E155" s="129"/>
      <c r="F155" s="130"/>
      <c r="G155" s="131"/>
      <c r="H155" s="132"/>
      <c r="I155" s="132"/>
      <c r="J155" s="133"/>
    </row>
    <row r="156" spans="2:10" s="122" customFormat="1" ht="15.75">
      <c r="B156" s="127"/>
      <c r="C156" s="127"/>
      <c r="D156" s="128"/>
      <c r="E156" s="134"/>
      <c r="F156" s="128"/>
      <c r="G156" s="132"/>
      <c r="H156" s="132"/>
      <c r="I156" s="132"/>
      <c r="J156" s="133"/>
    </row>
    <row r="157" spans="2:10" s="122" customFormat="1" ht="15.75">
      <c r="B157" s="127"/>
      <c r="C157" s="127"/>
      <c r="D157" s="128"/>
      <c r="E157" s="134"/>
      <c r="F157" s="128"/>
      <c r="G157" s="132"/>
      <c r="H157" s="132">
        <f>H127+H101+H89+H81+H45+H40+H32+H27</f>
        <v>0</v>
      </c>
      <c r="I157" s="132"/>
      <c r="J157" s="132"/>
    </row>
    <row r="158" spans="2:10" s="135" customFormat="1" ht="15.75">
      <c r="B158" s="127"/>
      <c r="C158" s="127"/>
      <c r="D158" s="128"/>
      <c r="E158" s="134"/>
      <c r="F158" s="128"/>
      <c r="G158" s="132"/>
      <c r="H158" s="132"/>
      <c r="I158" s="132"/>
      <c r="J158" s="133"/>
    </row>
    <row r="159" spans="2:10" s="135" customFormat="1" ht="15.75">
      <c r="B159" s="127"/>
      <c r="C159" s="127"/>
      <c r="D159" s="128"/>
      <c r="E159" s="127"/>
      <c r="F159" s="136"/>
      <c r="G159" s="137"/>
      <c r="H159" s="132"/>
      <c r="I159" s="132"/>
      <c r="J159" s="132"/>
    </row>
    <row r="160" spans="2:10" s="135" customFormat="1" ht="15.75">
      <c r="B160" s="127"/>
      <c r="C160" s="127"/>
      <c r="D160" s="128"/>
      <c r="E160" s="138"/>
      <c r="F160" s="128"/>
      <c r="G160" s="132"/>
      <c r="H160" s="132">
        <f>H118+H97+H83+H78+H42+H37+H34+H29+H21</f>
        <v>0</v>
      </c>
      <c r="I160" s="132"/>
      <c r="J160" s="132"/>
    </row>
    <row r="161" spans="2:10" s="139" customFormat="1" ht="15" hidden="1">
      <c r="B161" s="140"/>
      <c r="C161" s="140"/>
      <c r="D161" s="141"/>
      <c r="E161" s="142"/>
      <c r="F161" s="143"/>
      <c r="G161" s="144"/>
      <c r="H161" s="144"/>
      <c r="I161" s="144"/>
      <c r="J161" s="145"/>
    </row>
    <row r="162" spans="2:10" s="139" customFormat="1" ht="15" hidden="1">
      <c r="B162" s="140"/>
      <c r="C162" s="140"/>
      <c r="D162" s="146"/>
      <c r="E162" s="147"/>
      <c r="F162" s="148"/>
      <c r="G162" s="149"/>
      <c r="H162" s="149"/>
      <c r="I162" s="149"/>
      <c r="J162" s="150"/>
    </row>
    <row r="163" spans="2:10" s="139" customFormat="1" ht="18.75" customHeight="1" hidden="1">
      <c r="B163" s="151"/>
      <c r="C163" s="151"/>
      <c r="D163" s="152"/>
      <c r="E163" s="153"/>
      <c r="G163" s="133"/>
      <c r="H163" s="133"/>
      <c r="I163" s="133"/>
      <c r="J163" s="133"/>
    </row>
    <row r="164" spans="2:10" s="139" customFormat="1" ht="15" hidden="1">
      <c r="B164" s="140"/>
      <c r="C164" s="140"/>
      <c r="D164" s="154"/>
      <c r="E164" s="155"/>
      <c r="F164" s="156"/>
      <c r="G164" s="149"/>
      <c r="H164" s="149"/>
      <c r="I164" s="149"/>
      <c r="J164" s="149"/>
    </row>
    <row r="165" spans="2:10" s="139" customFormat="1" ht="18.75" customHeight="1" hidden="1">
      <c r="B165" s="140"/>
      <c r="C165" s="140"/>
      <c r="D165" s="141"/>
      <c r="E165" s="142"/>
      <c r="F165" s="157"/>
      <c r="G165" s="145"/>
      <c r="H165" s="145"/>
      <c r="I165" s="145"/>
      <c r="J165" s="145"/>
    </row>
    <row r="166" spans="2:10" s="139" customFormat="1" ht="18.75" customHeight="1" hidden="1">
      <c r="B166" s="140"/>
      <c r="C166" s="140"/>
      <c r="D166" s="146"/>
      <c r="E166" s="147"/>
      <c r="F166" s="158"/>
      <c r="G166" s="150"/>
      <c r="H166" s="149"/>
      <c r="I166" s="149"/>
      <c r="J166" s="150"/>
    </row>
    <row r="167" spans="2:10" s="139" customFormat="1" ht="18.75" customHeight="1" hidden="1">
      <c r="B167" s="151"/>
      <c r="C167" s="151"/>
      <c r="D167" s="152"/>
      <c r="E167" s="153"/>
      <c r="G167" s="133"/>
      <c r="H167" s="133"/>
      <c r="I167" s="133"/>
      <c r="J167" s="133"/>
    </row>
    <row r="168" spans="4:6" s="159" customFormat="1" ht="12.75">
      <c r="D168" s="160"/>
      <c r="E168" s="160"/>
      <c r="F168" s="160"/>
    </row>
    <row r="169" spans="2:10" s="135" customFormat="1" ht="15.75">
      <c r="B169" s="127"/>
      <c r="C169" s="127"/>
      <c r="D169" s="128"/>
      <c r="E169" s="134"/>
      <c r="F169" s="128"/>
      <c r="G169" s="132"/>
      <c r="H169" s="132"/>
      <c r="I169" s="132"/>
      <c r="J169" s="132"/>
    </row>
    <row r="170" spans="2:10" s="122" customFormat="1" ht="15.75" customHeight="1">
      <c r="B170" s="127"/>
      <c r="C170" s="127"/>
      <c r="D170" s="128"/>
      <c r="J170" s="133"/>
    </row>
  </sheetData>
  <sheetProtection selectLockedCells="1" selectUnlockedCells="1"/>
  <mergeCells count="39">
    <mergeCell ref="A128:A132"/>
    <mergeCell ref="A133:A137"/>
    <mergeCell ref="A138:A142"/>
    <mergeCell ref="A143:A153"/>
    <mergeCell ref="A96:A101"/>
    <mergeCell ref="A102:A106"/>
    <mergeCell ref="A112:A116"/>
    <mergeCell ref="A117:A127"/>
    <mergeCell ref="A72:A76"/>
    <mergeCell ref="A77:A81"/>
    <mergeCell ref="A82:A89"/>
    <mergeCell ref="A90:A95"/>
    <mergeCell ref="A49:A53"/>
    <mergeCell ref="A54:A61"/>
    <mergeCell ref="A62:A66"/>
    <mergeCell ref="A67:A71"/>
    <mergeCell ref="A20:A27"/>
    <mergeCell ref="A28:A32"/>
    <mergeCell ref="A33:A40"/>
    <mergeCell ref="A41:A45"/>
    <mergeCell ref="G13:G14"/>
    <mergeCell ref="H13:I13"/>
    <mergeCell ref="J13:J14"/>
    <mergeCell ref="A16:A19"/>
    <mergeCell ref="B16:B19"/>
    <mergeCell ref="B7:J7"/>
    <mergeCell ref="A9:B9"/>
    <mergeCell ref="A10:C10"/>
    <mergeCell ref="A12:A14"/>
    <mergeCell ref="B12:B14"/>
    <mergeCell ref="C12:C14"/>
    <mergeCell ref="D12:D14"/>
    <mergeCell ref="E12:E14"/>
    <mergeCell ref="F12:F14"/>
    <mergeCell ref="G12:J12"/>
    <mergeCell ref="G2:L2"/>
    <mergeCell ref="G4:I4"/>
    <mergeCell ref="B5:J5"/>
    <mergeCell ref="B6:K6"/>
  </mergeCells>
  <printOptions horizontalCentered="1" verticalCentered="1"/>
  <pageMargins left="0.6097222222222223" right="0.2701388888888889" top="0.2" bottom="0.19652777777777777" header="0.5118055555555555" footer="0.5118055555555555"/>
  <pageSetup fitToHeight="2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work1</cp:lastModifiedBy>
  <dcterms:modified xsi:type="dcterms:W3CDTF">2020-12-22T12:06:35Z</dcterms:modified>
  <cp:category/>
  <cp:version/>
  <cp:contentType/>
  <cp:contentStatus/>
</cp:coreProperties>
</file>