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районний бюджет на 2020 рік\уточнення листопад\"/>
    </mc:Choice>
  </mc:AlternateContent>
  <bookViews>
    <workbookView xWindow="0" yWindow="0" windowWidth="17475" windowHeight="11235"/>
  </bookViews>
  <sheets>
    <sheet name="Лист1" sheetId="1" r:id="rId1"/>
  </sheets>
  <definedNames>
    <definedName name="_xlnm.Print_Titles" localSheetId="0">Лист1!$10:$13</definedName>
    <definedName name="_xlnm.Print_Area" localSheetId="0">Лист1!$A$1:$Q$75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7" i="1" l="1"/>
  <c r="L72" i="1" l="1"/>
  <c r="P25" i="1"/>
  <c r="R47" i="1" l="1"/>
  <c r="L39" i="1" l="1"/>
  <c r="L40" i="1"/>
  <c r="Q64" i="1"/>
  <c r="Q62" i="1"/>
  <c r="G62" i="1"/>
  <c r="R43" i="1"/>
  <c r="L52" i="1"/>
  <c r="L43" i="1"/>
  <c r="Q47" i="1"/>
  <c r="Q44" i="1"/>
  <c r="G44" i="1"/>
  <c r="F44" i="1"/>
  <c r="E44" i="1"/>
  <c r="L45" i="1"/>
  <c r="K45" i="1"/>
  <c r="J45" i="1"/>
  <c r="Q45" i="1" s="1"/>
  <c r="Q46" i="1"/>
  <c r="E46" i="1"/>
  <c r="Q35" i="1"/>
  <c r="Q34" i="1"/>
  <c r="Q31" i="1" l="1"/>
  <c r="Q30" i="1"/>
  <c r="E29" i="1"/>
  <c r="Q29" i="1" s="1"/>
  <c r="Q32" i="1"/>
  <c r="Q26" i="1"/>
  <c r="R36" i="1" l="1"/>
</calcChain>
</file>

<file path=xl/sharedStrings.xml><?xml version="1.0" encoding="utf-8"?>
<sst xmlns="http://schemas.openxmlformats.org/spreadsheetml/2006/main" count="180" uniqueCount="144">
  <si>
    <t>Додаток 3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</si>
  <si>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</si>
  <si>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</si>
  <si>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</si>
  <si>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</si>
  <si>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</si>
  <si>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</si>
  <si>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</si>
  <si>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</si>
  <si>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</si>
  <si>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</si>
  <si>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</si>
  <si>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</si>
  <si>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</si>
  <si>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</si>
  <si>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</si>
  <si>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</si>
  <si>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0110000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</si>
  <si>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</si>
  <si>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</si>
  <si>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</si>
  <si>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</si>
  <si>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0200000</t>
  </si>
  <si>
    <t>0210000</t>
  </si>
  <si>
    <t>0133</t>
  </si>
  <si>
    <t>0180</t>
  </si>
  <si>
    <t>0212010</t>
  </si>
  <si>
    <t>0731</t>
  </si>
  <si>
    <t>2010</t>
  </si>
  <si>
    <t>Багатопрофільна стаціонарна медична допомога населенню</t>
  </si>
  <si>
    <t>0212111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</si>
  <si>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</si>
  <si>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</si>
  <si>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</si>
  <si>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0212144</t>
  </si>
  <si>
    <t>0763</t>
  </si>
  <si>
    <t>2144</t>
  </si>
  <si>
    <t>Централізовані заходи з лікування хворих на цукровий та нецукровий діабет</t>
  </si>
  <si>
    <t>0213104</t>
  </si>
  <si>
    <t>1020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</si>
  <si>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</si>
  <si>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</si>
  <si>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0213121</t>
  </si>
  <si>
    <t>1040</t>
  </si>
  <si>
    <t>3121</t>
  </si>
  <si>
    <t>Утримання та забезпечення діяльності центрів соціальних служб для сім`ї, дітей та молоді</t>
  </si>
  <si>
    <t>0219800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</si>
  <si>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</si>
  <si>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</si>
  <si>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0600000</t>
  </si>
  <si>
    <t>0610000</t>
  </si>
  <si>
    <t>0611010</t>
  </si>
  <si>
    <t>0910</t>
  </si>
  <si>
    <t>1010</t>
  </si>
  <si>
    <t>Надання дошкільної освіти</t>
  </si>
  <si>
    <t>0611020</t>
  </si>
  <si>
    <t>0921</t>
  </si>
  <si>
    <t>Надання загальної середньої освіти закладами загальної середньої освіти (у тому числі з дошкільними підрозділами (відділеннями, групами))</t>
  </si>
  <si>
    <t>1090</t>
  </si>
  <si>
    <t>0611161</t>
  </si>
  <si>
    <t>0990</t>
  </si>
  <si>
    <t>1161</t>
  </si>
  <si>
    <t>Забезпечення діяльності інших закладів у сфері освіти</t>
  </si>
  <si>
    <t>0617321</t>
  </si>
  <si>
    <t>0443</t>
  </si>
  <si>
    <t>7321</t>
  </si>
  <si>
    <t>Будівництво освітніх установ та закладів</t>
  </si>
  <si>
    <t>0800000</t>
  </si>
  <si>
    <t>0810000</t>
  </si>
  <si>
    <t>1000000</t>
  </si>
  <si>
    <t>1010000</t>
  </si>
  <si>
    <t>1014030</t>
  </si>
  <si>
    <t>0824</t>
  </si>
  <si>
    <t>4030</t>
  </si>
  <si>
    <t>Забезпечення діяльності бібліотек</t>
  </si>
  <si>
    <t>1014060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</si>
  <si>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</si>
  <si>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</si>
  <si>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</si>
  <si>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3700000</t>
  </si>
  <si>
    <t>3710000</t>
  </si>
  <si>
    <t>3719770</t>
  </si>
  <si>
    <t>9770</t>
  </si>
  <si>
    <t>Інші субвенції з місцевого бюджету</t>
  </si>
  <si>
    <t>X</t>
  </si>
  <si>
    <t>УСЬОГО</t>
  </si>
  <si>
    <t>Заступник голови районної ради</t>
  </si>
  <si>
    <t>(код бюджету)</t>
  </si>
  <si>
    <t>Кропивницька районна рада</t>
  </si>
  <si>
    <t>Кропивницька районна державна адміністрація</t>
  </si>
  <si>
    <t>Відділ освіти Кропивницької районної державної адміністрації</t>
  </si>
  <si>
    <t>Управління соціального захисту населення Кропивницької районної державної адміністрації</t>
  </si>
  <si>
    <t>Сектор культури, молоді та спорту  Кропивницької районної державної адміністрації</t>
  </si>
  <si>
    <t>в тому числі за рахунок іншої субвенції з сільських бюджетів</t>
  </si>
  <si>
    <t>у тому числі за рахунок коштів, що передаються із загального фонду до бюджету розвитку (спеціального фонду)</t>
  </si>
  <si>
    <t>в тому числі за рахунок іншої субвенції з місцевого бюджету переданої з бюджету Соколівської ОТГ</t>
  </si>
  <si>
    <t>в тому числі за рахунок іншої субвенції з місцевого бюджету переданої з бюджету Великосеверинівської ОТГ</t>
  </si>
  <si>
    <t>в тому числі за рахунок іншої субвенції з місцевого бюджету переданої з бюджету Катеринівської ОТГ</t>
  </si>
  <si>
    <t>в тому числі за рахунок іншої субвенції з місцевого бюджету переданої з бюджету Первозванівської ОТГ</t>
  </si>
  <si>
    <t>ЗМІНИ до РОЗПОДІЛУ ВИДАТКІВ</t>
  </si>
  <si>
    <t>районного бюджету на 2020 рік за головними розпорядниками коштів,</t>
  </si>
  <si>
    <t>визначених у додатку 3 до рішення Кропивницької районної ради від 20 грудня 2019 року № 556</t>
  </si>
  <si>
    <t xml:space="preserve">до рішення </t>
  </si>
  <si>
    <t xml:space="preserve">до Кропивницької районної ради </t>
  </si>
  <si>
    <t>11308200000</t>
  </si>
  <si>
    <t>Наталія ВІТЮК</t>
  </si>
  <si>
    <t>0110191</t>
  </si>
  <si>
    <t>0191</t>
  </si>
  <si>
    <t>0160</t>
  </si>
  <si>
    <t>Проведення місцевих виборів</t>
  </si>
  <si>
    <t>0210191</t>
  </si>
  <si>
    <t>0611162</t>
  </si>
  <si>
    <t>1162</t>
  </si>
  <si>
    <t>Інші програми та заходи у сфері освіти</t>
  </si>
  <si>
    <t>0813210</t>
  </si>
  <si>
    <t>3210</t>
  </si>
  <si>
    <t>1050</t>
  </si>
  <si>
    <t>Організація та проведення громадських робіт</t>
  </si>
  <si>
    <t>0813242</t>
  </si>
  <si>
    <t>3242</t>
  </si>
  <si>
    <t>Інші заходи у сфері соціального захисту і соціального забезпечення</t>
  </si>
  <si>
    <t>0816083</t>
  </si>
  <si>
    <t>6083</t>
  </si>
  <si>
    <t>0610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</si>
  <si>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</si>
  <si>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1014081</t>
  </si>
  <si>
    <t>4081</t>
  </si>
  <si>
    <t>0829</t>
  </si>
  <si>
    <t>Забезпечення діяльності інших закладів в галузі культури і мистецтва</t>
  </si>
  <si>
    <t>3718700</t>
  </si>
  <si>
    <t>8700</t>
  </si>
  <si>
    <t>Резервний фонд</t>
  </si>
  <si>
    <t>3719620</t>
  </si>
  <si>
    <t>9620</t>
  </si>
  <si>
    <t>Субвенція з місцевого бюджету на проведення виборів депутатів місцевих рад та сільських, селищних, міських голів за рахунок відповідної субвенції з державного бюджету</t>
  </si>
  <si>
    <t>Фінансове управління Кропивницької районної державної адміністрація</t>
  </si>
  <si>
    <t>в тому числі за рахунок субвенції з місцевого бюджету на проведення виборів депутатів місцевих рад та сільських, селищних, міських голів, за рахунок відповідної субвенції з державного бюджету</t>
  </si>
  <si>
    <t xml:space="preserve">в тому числі за рахунок субвенції з місцевого бюджету на проведення виборів депутатів місцевих рад та сільських, селищних, міських голів, за рахунок відповідної субвенції з державного бюджету переданої до бюджету Аджамської сільської ради </t>
  </si>
  <si>
    <t>в тому числі за рахунок субвенції з місцевого бюджету на здійснення підтримки окремих закладів та заходів у системі охорони здоров`я за рахунок відповідної субвенції з державного бюджету</t>
  </si>
  <si>
    <t>в тому числі за рахунок субвенції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</si>
  <si>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в тому числі за рахунок освітньої субвенції з державного бюджету місцевим бюджетам </t>
  </si>
  <si>
    <t>в тому числі за рахунок субвенції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</si>
  <si>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від 04 листопада 2020 року № 617</t>
  </si>
  <si>
    <t>в тому числі за рахунок субвенції з місцевого бюджету на здійснення переданих видатків у сфері охорони здоров'я за рахунок коштів медичної субвенції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</si>
</sst>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4" fontId="4" fillId="0" borderId="2" xfId="0" applyNumberFormat="1" applyFont="1" applyFill="1" applyBorder="1" applyAlignment="1">
      <alignment vertical="center" wrapText="1"/>
    </xf>
    <xf numFmtId="0" fontId="1" fillId="0" borderId="0" xfId="0" applyFont="1" applyFill="1"/>
    <xf numFmtId="0" fontId="1" fillId="0" borderId="1" xfId="0" quotePrefix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3" fillId="0" borderId="0" xfId="0" applyFont="1" applyFill="1"/>
    <xf numFmtId="0" fontId="1" fillId="0" borderId="0" xfId="0" applyFont="1" applyFill="1" applyAlignment="1">
      <alignment horizontal="right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quotePrefix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0" borderId="2" xfId="0" quotePrefix="1" applyNumberFormat="1" applyFont="1" applyFill="1" applyBorder="1" applyAlignment="1">
      <alignment vertical="center" wrapText="1"/>
    </xf>
    <xf numFmtId="4" fontId="2" fillId="0" borderId="2" xfId="0" applyNumberFormat="1" applyFont="1" applyFill="1" applyBorder="1" applyAlignment="1">
      <alignment vertical="center" wrapText="1"/>
    </xf>
    <xf numFmtId="0" fontId="1" fillId="0" borderId="2" xfId="0" quotePrefix="1" applyFont="1" applyFill="1" applyBorder="1" applyAlignment="1">
      <alignment horizontal="center" vertical="center" wrapText="1"/>
    </xf>
    <xf numFmtId="4" fontId="1" fillId="0" borderId="2" xfId="0" quotePrefix="1" applyNumberFormat="1" applyFont="1" applyFill="1" applyBorder="1" applyAlignment="1">
      <alignment horizontal="center" vertical="center" wrapText="1"/>
    </xf>
    <xf numFmtId="4" fontId="1" fillId="0" borderId="2" xfId="0" quotePrefix="1" applyNumberFormat="1" applyFont="1" applyFill="1" applyBorder="1" applyAlignment="1">
      <alignment vertical="center" wrapText="1"/>
    </xf>
    <xf numFmtId="4" fontId="1" fillId="0" borderId="2" xfId="0" applyNumberFormat="1" applyFont="1" applyFill="1" applyBorder="1" applyAlignment="1">
      <alignment vertical="center" wrapText="1"/>
    </xf>
    <xf numFmtId="0" fontId="4" fillId="0" borderId="2" xfId="0" quotePrefix="1" applyFont="1" applyFill="1" applyBorder="1" applyAlignment="1">
      <alignment horizontal="center" vertical="center" wrapText="1"/>
    </xf>
    <xf numFmtId="4" fontId="4" fillId="0" borderId="2" xfId="0" quotePrefix="1" applyNumberFormat="1" applyFont="1" applyFill="1" applyBorder="1" applyAlignment="1">
      <alignment horizontal="center" vertical="center" wrapText="1"/>
    </xf>
    <xf numFmtId="4" fontId="4" fillId="0" borderId="2" xfId="0" quotePrefix="1" applyNumberFormat="1" applyFont="1" applyFill="1" applyBorder="1" applyAlignment="1">
      <alignment vertical="center" wrapText="1"/>
    </xf>
    <xf numFmtId="0" fontId="4" fillId="0" borderId="0" xfId="0" applyFont="1" applyFill="1"/>
    <xf numFmtId="4" fontId="1" fillId="0" borderId="0" xfId="0" applyNumberFormat="1" applyFont="1" applyFill="1"/>
    <xf numFmtId="4" fontId="4" fillId="0" borderId="0" xfId="0" applyNumberFormat="1" applyFont="1" applyFill="1"/>
    <xf numFmtId="0" fontId="2" fillId="0" borderId="0" xfId="0" applyFont="1" applyFill="1" applyAlignment="1">
      <alignment horizontal="left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4" fontId="2" fillId="0" borderId="2" xfId="0" quotePrefix="1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4" fontId="4" fillId="0" borderId="0" xfId="0" quotePrefix="1" applyNumberFormat="1" applyFont="1" applyFill="1" applyBorder="1" applyAlignment="1">
      <alignment vertical="center" wrapText="1"/>
    </xf>
    <xf numFmtId="0" fontId="4" fillId="0" borderId="0" xfId="0" applyFont="1" applyFill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vertical="center" wrapText="1"/>
    </xf>
    <xf numFmtId="0" fontId="1" fillId="0" borderId="0" xfId="0" applyFont="1" applyFill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5"/>
  <sheetViews>
    <sheetView tabSelected="1" view="pageBreakPreview" topLeftCell="A52" zoomScale="80" zoomScaleNormal="100" zoomScaleSheetLayoutView="80" workbookViewId="0">
      <selection activeCell="P27" sqref="P27"/>
    </sheetView>
  </sheetViews>
  <sheetFormatPr defaultRowHeight="12.75" x14ac:dyDescent="0.2"/>
  <cols>
    <col min="1" max="3" width="12" style="2" customWidth="1"/>
    <col min="4" max="4" width="40.7109375" style="2" customWidth="1"/>
    <col min="5" max="11" width="13.7109375" style="2" customWidth="1"/>
    <col min="12" max="12" width="13.7109375" style="20" customWidth="1"/>
    <col min="13" max="17" width="13.7109375" style="2" customWidth="1"/>
    <col min="18" max="18" width="15.5703125" style="2" customWidth="1"/>
    <col min="19" max="19" width="11" style="2" bestFit="1" customWidth="1"/>
    <col min="20" max="20" width="33.85546875" style="2" customWidth="1"/>
    <col min="21" max="16384" width="9.140625" style="2"/>
  </cols>
  <sheetData>
    <row r="1" spans="1:20" x14ac:dyDescent="0.2">
      <c r="N1" s="2" t="s">
        <v>0</v>
      </c>
    </row>
    <row r="2" spans="1:20" x14ac:dyDescent="0.2">
      <c r="N2" s="2" t="s">
        <v>102</v>
      </c>
    </row>
    <row r="3" spans="1:20" x14ac:dyDescent="0.2">
      <c r="N3" s="2" t="s">
        <v>103</v>
      </c>
    </row>
    <row r="4" spans="1:20" x14ac:dyDescent="0.2">
      <c r="N4" s="2" t="s">
        <v>142</v>
      </c>
    </row>
    <row r="5" spans="1:20" ht="16.5" customHeight="1" x14ac:dyDescent="0.2">
      <c r="A5" s="35" t="s">
        <v>99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</row>
    <row r="6" spans="1:20" x14ac:dyDescent="0.2">
      <c r="A6" s="33" t="s">
        <v>100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</row>
    <row r="7" spans="1:20" x14ac:dyDescent="0.2">
      <c r="A7" s="33" t="s">
        <v>101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</row>
    <row r="8" spans="1:20" x14ac:dyDescent="0.2">
      <c r="A8" s="3" t="s">
        <v>104</v>
      </c>
      <c r="B8" s="4"/>
      <c r="C8" s="4"/>
      <c r="D8" s="4"/>
      <c r="E8" s="4"/>
      <c r="F8" s="4"/>
      <c r="G8" s="4"/>
      <c r="H8" s="4"/>
      <c r="I8" s="4"/>
      <c r="J8" s="25"/>
      <c r="K8" s="4"/>
      <c r="L8" s="30"/>
      <c r="M8" s="4"/>
      <c r="N8" s="4"/>
      <c r="O8" s="4"/>
      <c r="P8" s="4"/>
      <c r="Q8" s="4"/>
    </row>
    <row r="9" spans="1:20" x14ac:dyDescent="0.2">
      <c r="A9" s="5" t="s">
        <v>87</v>
      </c>
      <c r="Q9" s="6" t="s">
        <v>1</v>
      </c>
    </row>
    <row r="10" spans="1:20" x14ac:dyDescent="0.2">
      <c r="A10" s="36" t="s">
        <v>2</v>
      </c>
      <c r="B10" s="36" t="s">
        <v>3</v>
      </c>
      <c r="C10" s="36" t="s">
        <v>4</v>
      </c>
      <c r="D10" s="34" t="s">
        <v>5</v>
      </c>
      <c r="E10" s="34" t="s">
        <v>6</v>
      </c>
      <c r="F10" s="34"/>
      <c r="G10" s="34"/>
      <c r="H10" s="34"/>
      <c r="I10" s="34"/>
      <c r="J10" s="34" t="s">
        <v>13</v>
      </c>
      <c r="K10" s="34"/>
      <c r="L10" s="34"/>
      <c r="M10" s="34"/>
      <c r="N10" s="34"/>
      <c r="O10" s="34"/>
      <c r="P10" s="34"/>
      <c r="Q10" s="34" t="s">
        <v>15</v>
      </c>
    </row>
    <row r="11" spans="1:20" x14ac:dyDescent="0.2">
      <c r="A11" s="34"/>
      <c r="B11" s="34"/>
      <c r="C11" s="34"/>
      <c r="D11" s="34"/>
      <c r="E11" s="34" t="s">
        <v>7</v>
      </c>
      <c r="F11" s="34" t="s">
        <v>8</v>
      </c>
      <c r="G11" s="34" t="s">
        <v>9</v>
      </c>
      <c r="H11" s="34"/>
      <c r="I11" s="34" t="s">
        <v>12</v>
      </c>
      <c r="J11" s="34" t="s">
        <v>7</v>
      </c>
      <c r="K11" s="34" t="s">
        <v>14</v>
      </c>
      <c r="L11" s="37" t="s">
        <v>94</v>
      </c>
      <c r="M11" s="34" t="s">
        <v>8</v>
      </c>
      <c r="N11" s="34" t="s">
        <v>9</v>
      </c>
      <c r="O11" s="34"/>
      <c r="P11" s="34" t="s">
        <v>12</v>
      </c>
      <c r="Q11" s="34"/>
    </row>
    <row r="12" spans="1:20" x14ac:dyDescent="0.2">
      <c r="A12" s="34"/>
      <c r="B12" s="34"/>
      <c r="C12" s="34"/>
      <c r="D12" s="34"/>
      <c r="E12" s="34"/>
      <c r="F12" s="34"/>
      <c r="G12" s="34" t="s">
        <v>10</v>
      </c>
      <c r="H12" s="34" t="s">
        <v>11</v>
      </c>
      <c r="I12" s="34"/>
      <c r="J12" s="34"/>
      <c r="K12" s="34"/>
      <c r="L12" s="38"/>
      <c r="M12" s="34"/>
      <c r="N12" s="34" t="s">
        <v>10</v>
      </c>
      <c r="O12" s="34" t="s">
        <v>11</v>
      </c>
      <c r="P12" s="34"/>
      <c r="Q12" s="34"/>
    </row>
    <row r="13" spans="1:20" ht="109.5" customHeight="1" x14ac:dyDescent="0.2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9"/>
      <c r="M13" s="34"/>
      <c r="N13" s="34"/>
      <c r="O13" s="34"/>
      <c r="P13" s="34"/>
      <c r="Q13" s="34"/>
    </row>
    <row r="14" spans="1:20" x14ac:dyDescent="0.2">
      <c r="A14" s="7">
        <v>1</v>
      </c>
      <c r="B14" s="7">
        <v>2</v>
      </c>
      <c r="C14" s="7">
        <v>3</v>
      </c>
      <c r="D14" s="7">
        <v>4</v>
      </c>
      <c r="E14" s="7">
        <v>5</v>
      </c>
      <c r="F14" s="7">
        <v>6</v>
      </c>
      <c r="G14" s="7">
        <v>7</v>
      </c>
      <c r="H14" s="7">
        <v>8</v>
      </c>
      <c r="I14" s="7">
        <v>9</v>
      </c>
      <c r="J14" s="26">
        <v>10</v>
      </c>
      <c r="K14" s="7">
        <v>11</v>
      </c>
      <c r="L14" s="31">
        <v>12</v>
      </c>
      <c r="M14" s="24">
        <v>13</v>
      </c>
      <c r="N14" s="24">
        <v>14</v>
      </c>
      <c r="O14" s="24">
        <v>15</v>
      </c>
      <c r="P14" s="24">
        <v>16</v>
      </c>
      <c r="Q14" s="24">
        <v>17</v>
      </c>
    </row>
    <row r="15" spans="1:20" ht="23.25" customHeight="1" x14ac:dyDescent="0.2">
      <c r="A15" s="8" t="s">
        <v>16</v>
      </c>
      <c r="B15" s="9"/>
      <c r="C15" s="10"/>
      <c r="D15" s="11" t="s">
        <v>88</v>
      </c>
      <c r="E15" s="12">
        <v>2350130</v>
      </c>
      <c r="F15" s="12">
        <v>2350130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3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2350130</v>
      </c>
      <c r="T15" s="19"/>
    </row>
    <row r="16" spans="1:20" ht="23.25" customHeight="1" x14ac:dyDescent="0.2">
      <c r="A16" s="8" t="s">
        <v>17</v>
      </c>
      <c r="B16" s="9"/>
      <c r="C16" s="10"/>
      <c r="D16" s="11" t="s">
        <v>88</v>
      </c>
      <c r="E16" s="12">
        <v>2350130</v>
      </c>
      <c r="F16" s="12">
        <v>2350130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3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2350130</v>
      </c>
    </row>
    <row r="17" spans="1:20" ht="74.25" customHeight="1" x14ac:dyDescent="0.2">
      <c r="A17" s="13" t="s">
        <v>18</v>
      </c>
      <c r="B17" s="13" t="s">
        <v>20</v>
      </c>
      <c r="C17" s="14" t="s">
        <v>19</v>
      </c>
      <c r="D17" s="15" t="s">
        <v>21</v>
      </c>
      <c r="E17" s="16">
        <v>12000</v>
      </c>
      <c r="F17" s="16">
        <v>12000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">
        <v>0</v>
      </c>
      <c r="M17" s="16">
        <v>0</v>
      </c>
      <c r="N17" s="16">
        <v>0</v>
      </c>
      <c r="O17" s="16">
        <v>0</v>
      </c>
      <c r="P17" s="16">
        <v>0</v>
      </c>
      <c r="Q17" s="16">
        <v>12000</v>
      </c>
      <c r="T17" s="19" t="s">
        <v>93</v>
      </c>
    </row>
    <row r="18" spans="1:20" ht="36" customHeight="1" x14ac:dyDescent="0.2">
      <c r="A18" s="13"/>
      <c r="B18" s="13"/>
      <c r="C18" s="14"/>
      <c r="D18" s="19" t="s">
        <v>93</v>
      </c>
      <c r="E18" s="1">
        <v>12000</v>
      </c>
      <c r="F18" s="1">
        <v>12000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12000</v>
      </c>
      <c r="T18" s="29"/>
    </row>
    <row r="19" spans="1:20" ht="33.75" customHeight="1" x14ac:dyDescent="0.2">
      <c r="A19" s="13" t="s">
        <v>106</v>
      </c>
      <c r="B19" s="13" t="s">
        <v>107</v>
      </c>
      <c r="C19" s="14" t="s">
        <v>108</v>
      </c>
      <c r="D19" s="15" t="s">
        <v>109</v>
      </c>
      <c r="E19" s="16">
        <v>2338130</v>
      </c>
      <c r="F19" s="16">
        <v>2338130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">
        <v>0</v>
      </c>
      <c r="M19" s="16">
        <v>0</v>
      </c>
      <c r="N19" s="16">
        <v>0</v>
      </c>
      <c r="O19" s="16">
        <v>0</v>
      </c>
      <c r="P19" s="16">
        <v>0</v>
      </c>
      <c r="Q19" s="16">
        <v>2338130</v>
      </c>
    </row>
    <row r="20" spans="1:20" s="20" customFormat="1" ht="86.25" customHeight="1" x14ac:dyDescent="0.2">
      <c r="A20" s="17"/>
      <c r="B20" s="17"/>
      <c r="C20" s="18"/>
      <c r="D20" s="19" t="s">
        <v>136</v>
      </c>
      <c r="E20" s="1">
        <v>2338130</v>
      </c>
      <c r="F20" s="1">
        <v>2338130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2338130</v>
      </c>
    </row>
    <row r="21" spans="1:20" ht="31.5" customHeight="1" x14ac:dyDescent="0.2">
      <c r="A21" s="8" t="s">
        <v>22</v>
      </c>
      <c r="B21" s="9"/>
      <c r="C21" s="10"/>
      <c r="D21" s="11" t="s">
        <v>89</v>
      </c>
      <c r="E21" s="12">
        <v>1348744</v>
      </c>
      <c r="F21" s="12">
        <v>1348744</v>
      </c>
      <c r="G21" s="12">
        <v>72283</v>
      </c>
      <c r="H21" s="12">
        <v>0</v>
      </c>
      <c r="I21" s="12">
        <v>0</v>
      </c>
      <c r="J21" s="12">
        <v>707470</v>
      </c>
      <c r="K21" s="12">
        <v>707470</v>
      </c>
      <c r="L21" s="32">
        <v>355470</v>
      </c>
      <c r="M21" s="12">
        <v>0</v>
      </c>
      <c r="N21" s="12">
        <v>0</v>
      </c>
      <c r="O21" s="12">
        <v>0</v>
      </c>
      <c r="P21" s="12">
        <v>707470</v>
      </c>
      <c r="Q21" s="12">
        <v>2056214</v>
      </c>
      <c r="R21" s="21"/>
    </row>
    <row r="22" spans="1:20" ht="31.5" customHeight="1" x14ac:dyDescent="0.2">
      <c r="A22" s="8" t="s">
        <v>23</v>
      </c>
      <c r="B22" s="9"/>
      <c r="C22" s="10"/>
      <c r="D22" s="11" t="s">
        <v>89</v>
      </c>
      <c r="E22" s="12">
        <v>1348744</v>
      </c>
      <c r="F22" s="12">
        <v>1348744</v>
      </c>
      <c r="G22" s="12">
        <v>72283</v>
      </c>
      <c r="H22" s="12">
        <v>0</v>
      </c>
      <c r="I22" s="12">
        <v>0</v>
      </c>
      <c r="J22" s="12">
        <v>707470</v>
      </c>
      <c r="K22" s="12">
        <v>707470</v>
      </c>
      <c r="L22" s="32">
        <v>355470</v>
      </c>
      <c r="M22" s="12">
        <v>0</v>
      </c>
      <c r="N22" s="12">
        <v>0</v>
      </c>
      <c r="O22" s="12">
        <v>0</v>
      </c>
      <c r="P22" s="12">
        <v>707470</v>
      </c>
      <c r="Q22" s="12">
        <v>2056214</v>
      </c>
    </row>
    <row r="23" spans="1:20" ht="37.5" customHeight="1" x14ac:dyDescent="0.2">
      <c r="A23" s="13" t="s">
        <v>110</v>
      </c>
      <c r="B23" s="13" t="s">
        <v>107</v>
      </c>
      <c r="C23" s="14" t="s">
        <v>108</v>
      </c>
      <c r="D23" s="15" t="s">
        <v>109</v>
      </c>
      <c r="E23" s="16">
        <v>4400</v>
      </c>
      <c r="F23" s="16">
        <v>4400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">
        <v>0</v>
      </c>
      <c r="M23" s="16">
        <v>0</v>
      </c>
      <c r="N23" s="16">
        <v>0</v>
      </c>
      <c r="O23" s="16">
        <v>0</v>
      </c>
      <c r="P23" s="16">
        <v>0</v>
      </c>
      <c r="Q23" s="16">
        <v>4400</v>
      </c>
    </row>
    <row r="24" spans="1:20" s="20" customFormat="1" ht="84.75" customHeight="1" x14ac:dyDescent="0.2">
      <c r="A24" s="17"/>
      <c r="B24" s="17"/>
      <c r="C24" s="18"/>
      <c r="D24" s="19" t="s">
        <v>136</v>
      </c>
      <c r="E24" s="1">
        <v>4400</v>
      </c>
      <c r="F24" s="1">
        <v>4400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4400</v>
      </c>
    </row>
    <row r="25" spans="1:20" ht="37.5" customHeight="1" x14ac:dyDescent="0.2">
      <c r="A25" s="13" t="s">
        <v>26</v>
      </c>
      <c r="B25" s="13" t="s">
        <v>28</v>
      </c>
      <c r="C25" s="14" t="s">
        <v>27</v>
      </c>
      <c r="D25" s="15" t="s">
        <v>29</v>
      </c>
      <c r="E25" s="16">
        <v>4530</v>
      </c>
      <c r="F25" s="16">
        <v>4530</v>
      </c>
      <c r="G25" s="16">
        <v>0</v>
      </c>
      <c r="H25" s="16">
        <v>0</v>
      </c>
      <c r="I25" s="16">
        <v>0</v>
      </c>
      <c r="J25" s="16">
        <v>670470</v>
      </c>
      <c r="K25" s="16">
        <v>670470</v>
      </c>
      <c r="L25" s="1">
        <v>355470</v>
      </c>
      <c r="M25" s="16">
        <v>0</v>
      </c>
      <c r="N25" s="16">
        <v>0</v>
      </c>
      <c r="O25" s="16">
        <v>0</v>
      </c>
      <c r="P25" s="16">
        <f>315000+355470</f>
        <v>670470</v>
      </c>
      <c r="Q25" s="16">
        <v>675000</v>
      </c>
    </row>
    <row r="26" spans="1:20" s="20" customFormat="1" ht="51.75" customHeight="1" x14ac:dyDescent="0.2">
      <c r="A26" s="17"/>
      <c r="B26" s="17"/>
      <c r="C26" s="18"/>
      <c r="D26" s="19" t="s">
        <v>96</v>
      </c>
      <c r="E26" s="1">
        <v>10000</v>
      </c>
      <c r="F26" s="1">
        <v>10000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f>E26+J26</f>
        <v>10000</v>
      </c>
    </row>
    <row r="27" spans="1:20" s="20" customFormat="1" ht="79.5" customHeight="1" x14ac:dyDescent="0.2">
      <c r="A27" s="17"/>
      <c r="B27" s="17"/>
      <c r="C27" s="18"/>
      <c r="D27" s="19" t="s">
        <v>143</v>
      </c>
      <c r="E27" s="1">
        <v>-355470</v>
      </c>
      <c r="F27" s="1">
        <v>-355470</v>
      </c>
      <c r="G27" s="1">
        <v>0</v>
      </c>
      <c r="H27" s="1">
        <v>0</v>
      </c>
      <c r="I27" s="1">
        <v>0</v>
      </c>
      <c r="J27" s="1">
        <v>355470</v>
      </c>
      <c r="K27" s="1">
        <v>355470</v>
      </c>
      <c r="L27" s="1">
        <v>355470</v>
      </c>
      <c r="M27" s="1">
        <v>0</v>
      </c>
      <c r="N27" s="1">
        <v>0</v>
      </c>
      <c r="O27" s="1">
        <v>0</v>
      </c>
      <c r="P27" s="1">
        <v>355470</v>
      </c>
      <c r="Q27" s="1">
        <f>J27+E27</f>
        <v>0</v>
      </c>
    </row>
    <row r="28" spans="1:20" ht="52.5" customHeight="1" x14ac:dyDescent="0.2">
      <c r="A28" s="13" t="s">
        <v>30</v>
      </c>
      <c r="B28" s="13" t="s">
        <v>32</v>
      </c>
      <c r="C28" s="14" t="s">
        <v>31</v>
      </c>
      <c r="D28" s="15" t="s">
        <v>33</v>
      </c>
      <c r="E28" s="16">
        <v>348135</v>
      </c>
      <c r="F28" s="16">
        <v>348135</v>
      </c>
      <c r="G28" s="16">
        <v>0</v>
      </c>
      <c r="H28" s="16">
        <v>0</v>
      </c>
      <c r="I28" s="16">
        <v>0</v>
      </c>
      <c r="J28" s="16">
        <v>37000</v>
      </c>
      <c r="K28" s="16">
        <v>37000</v>
      </c>
      <c r="L28" s="1">
        <v>0</v>
      </c>
      <c r="M28" s="16">
        <v>0</v>
      </c>
      <c r="N28" s="16">
        <v>0</v>
      </c>
      <c r="O28" s="16">
        <v>0</v>
      </c>
      <c r="P28" s="16">
        <v>37000</v>
      </c>
      <c r="Q28" s="16">
        <v>385135</v>
      </c>
      <c r="R28" s="21"/>
      <c r="S28" s="21"/>
    </row>
    <row r="29" spans="1:20" s="20" customFormat="1" ht="52.5" customHeight="1" x14ac:dyDescent="0.2">
      <c r="A29" s="17"/>
      <c r="B29" s="17"/>
      <c r="C29" s="18"/>
      <c r="D29" s="19" t="s">
        <v>97</v>
      </c>
      <c r="E29" s="1">
        <f>100200</f>
        <v>100200</v>
      </c>
      <c r="F29" s="1">
        <v>100200</v>
      </c>
      <c r="G29" s="1">
        <v>0</v>
      </c>
      <c r="H29" s="1">
        <v>0</v>
      </c>
      <c r="I29" s="1">
        <v>0</v>
      </c>
      <c r="J29" s="1">
        <v>37000</v>
      </c>
      <c r="K29" s="1">
        <v>37000</v>
      </c>
      <c r="L29" s="1">
        <v>0</v>
      </c>
      <c r="M29" s="1">
        <v>0</v>
      </c>
      <c r="N29" s="1">
        <v>0</v>
      </c>
      <c r="O29" s="1">
        <v>0</v>
      </c>
      <c r="P29" s="1">
        <v>37000</v>
      </c>
      <c r="Q29" s="1">
        <f>E29+J29</f>
        <v>137200</v>
      </c>
      <c r="R29" s="22"/>
    </row>
    <row r="30" spans="1:20" s="20" customFormat="1" ht="52.5" customHeight="1" x14ac:dyDescent="0.2">
      <c r="A30" s="17"/>
      <c r="B30" s="17"/>
      <c r="C30" s="18"/>
      <c r="D30" s="19" t="s">
        <v>95</v>
      </c>
      <c r="E30" s="1">
        <v>69935</v>
      </c>
      <c r="F30" s="1">
        <v>69935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f>E30+J30</f>
        <v>69935</v>
      </c>
      <c r="R30" s="22"/>
    </row>
    <row r="31" spans="1:20" s="20" customFormat="1" ht="52.5" customHeight="1" x14ac:dyDescent="0.2">
      <c r="A31" s="17"/>
      <c r="B31" s="17"/>
      <c r="C31" s="18"/>
      <c r="D31" s="19" t="s">
        <v>98</v>
      </c>
      <c r="E31" s="1">
        <v>150000</v>
      </c>
      <c r="F31" s="1">
        <v>150000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f>E31+J31</f>
        <v>150000</v>
      </c>
      <c r="R31" s="22"/>
    </row>
    <row r="32" spans="1:20" s="20" customFormat="1" ht="52.5" customHeight="1" x14ac:dyDescent="0.2">
      <c r="A32" s="17"/>
      <c r="B32" s="17"/>
      <c r="C32" s="18"/>
      <c r="D32" s="19" t="s">
        <v>93</v>
      </c>
      <c r="E32" s="1">
        <v>28000</v>
      </c>
      <c r="F32" s="1">
        <v>28000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f>E32+J32</f>
        <v>28000</v>
      </c>
      <c r="R32" s="22"/>
    </row>
    <row r="33" spans="1:20" ht="44.25" customHeight="1" x14ac:dyDescent="0.2">
      <c r="A33" s="13" t="s">
        <v>34</v>
      </c>
      <c r="B33" s="13" t="s">
        <v>36</v>
      </c>
      <c r="C33" s="14" t="s">
        <v>35</v>
      </c>
      <c r="D33" s="15" t="s">
        <v>37</v>
      </c>
      <c r="E33" s="16">
        <v>437900</v>
      </c>
      <c r="F33" s="16">
        <v>437900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">
        <v>0</v>
      </c>
      <c r="M33" s="16">
        <v>0</v>
      </c>
      <c r="N33" s="16">
        <v>0</v>
      </c>
      <c r="O33" s="16">
        <v>0</v>
      </c>
      <c r="P33" s="16">
        <v>0</v>
      </c>
      <c r="Q33" s="16">
        <v>437900</v>
      </c>
      <c r="R33" s="21"/>
      <c r="T33" s="15" t="s">
        <v>95</v>
      </c>
    </row>
    <row r="34" spans="1:20" s="20" customFormat="1" ht="86.25" customHeight="1" x14ac:dyDescent="0.2">
      <c r="A34" s="17"/>
      <c r="B34" s="17"/>
      <c r="C34" s="18"/>
      <c r="D34" s="19" t="s">
        <v>138</v>
      </c>
      <c r="E34" s="1">
        <v>447900</v>
      </c>
      <c r="F34" s="1">
        <v>447900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f>E34+J34</f>
        <v>447900</v>
      </c>
      <c r="R34" s="22"/>
      <c r="T34" s="19"/>
    </row>
    <row r="35" spans="1:20" s="20" customFormat="1" ht="48.75" customHeight="1" x14ac:dyDescent="0.2">
      <c r="A35" s="17"/>
      <c r="B35" s="17"/>
      <c r="C35" s="18"/>
      <c r="D35" s="19" t="s">
        <v>96</v>
      </c>
      <c r="E35" s="1">
        <v>-10000</v>
      </c>
      <c r="F35" s="1">
        <v>-10000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f>E35+J35</f>
        <v>-10000</v>
      </c>
      <c r="R35" s="22"/>
      <c r="T35" s="19"/>
    </row>
    <row r="36" spans="1:20" ht="65.25" customHeight="1" x14ac:dyDescent="0.2">
      <c r="A36" s="13" t="s">
        <v>38</v>
      </c>
      <c r="B36" s="13" t="s">
        <v>40</v>
      </c>
      <c r="C36" s="14" t="s">
        <v>39</v>
      </c>
      <c r="D36" s="15" t="s">
        <v>41</v>
      </c>
      <c r="E36" s="16">
        <v>0</v>
      </c>
      <c r="F36" s="16">
        <v>0</v>
      </c>
      <c r="G36" s="16">
        <v>47200</v>
      </c>
      <c r="H36" s="16">
        <v>0</v>
      </c>
      <c r="I36" s="16">
        <v>0</v>
      </c>
      <c r="J36" s="16">
        <v>0</v>
      </c>
      <c r="K36" s="16">
        <v>0</v>
      </c>
      <c r="L36" s="1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21">
        <f>R33-R28</f>
        <v>0</v>
      </c>
      <c r="T36" s="15" t="s">
        <v>96</v>
      </c>
    </row>
    <row r="37" spans="1:20" ht="53.25" customHeight="1" x14ac:dyDescent="0.2">
      <c r="A37" s="13" t="s">
        <v>42</v>
      </c>
      <c r="B37" s="13" t="s">
        <v>44</v>
      </c>
      <c r="C37" s="14" t="s">
        <v>43</v>
      </c>
      <c r="D37" s="15" t="s">
        <v>45</v>
      </c>
      <c r="E37" s="16">
        <v>26138</v>
      </c>
      <c r="F37" s="16">
        <v>26138</v>
      </c>
      <c r="G37" s="16">
        <v>25083</v>
      </c>
      <c r="H37" s="16">
        <v>0</v>
      </c>
      <c r="I37" s="16">
        <v>0</v>
      </c>
      <c r="J37" s="16">
        <v>0</v>
      </c>
      <c r="K37" s="16">
        <v>0</v>
      </c>
      <c r="L37" s="1">
        <v>0</v>
      </c>
      <c r="M37" s="16">
        <v>0</v>
      </c>
      <c r="N37" s="16">
        <v>0</v>
      </c>
      <c r="O37" s="16">
        <v>0</v>
      </c>
      <c r="P37" s="16">
        <v>0</v>
      </c>
      <c r="Q37" s="16">
        <v>26138</v>
      </c>
      <c r="T37" s="15" t="s">
        <v>97</v>
      </c>
    </row>
    <row r="38" spans="1:20" ht="46.5" customHeight="1" x14ac:dyDescent="0.2">
      <c r="A38" s="13" t="s">
        <v>46</v>
      </c>
      <c r="B38" s="13" t="s">
        <v>47</v>
      </c>
      <c r="C38" s="14" t="s">
        <v>25</v>
      </c>
      <c r="D38" s="15" t="s">
        <v>48</v>
      </c>
      <c r="E38" s="16">
        <v>527641</v>
      </c>
      <c r="F38" s="16">
        <v>527641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">
        <v>0</v>
      </c>
      <c r="M38" s="16">
        <v>0</v>
      </c>
      <c r="N38" s="16">
        <v>0</v>
      </c>
      <c r="O38" s="16">
        <v>0</v>
      </c>
      <c r="P38" s="16">
        <v>0</v>
      </c>
      <c r="Q38" s="16">
        <v>527641</v>
      </c>
      <c r="T38" s="15" t="s">
        <v>98</v>
      </c>
    </row>
    <row r="39" spans="1:20" s="28" customFormat="1" ht="44.25" customHeight="1" x14ac:dyDescent="0.2">
      <c r="A39" s="8" t="s">
        <v>49</v>
      </c>
      <c r="B39" s="8"/>
      <c r="C39" s="27"/>
      <c r="D39" s="11" t="s">
        <v>90</v>
      </c>
      <c r="E39" s="12">
        <v>504345</v>
      </c>
      <c r="F39" s="12">
        <v>504345</v>
      </c>
      <c r="G39" s="12">
        <v>1037400</v>
      </c>
      <c r="H39" s="12">
        <v>-6000</v>
      </c>
      <c r="I39" s="12">
        <v>0</v>
      </c>
      <c r="J39" s="12">
        <v>1207258</v>
      </c>
      <c r="K39" s="12">
        <v>1207258</v>
      </c>
      <c r="L39" s="32">
        <f>L43+L47+L50+L52</f>
        <v>1195508</v>
      </c>
      <c r="M39" s="12">
        <v>0</v>
      </c>
      <c r="N39" s="12">
        <v>0</v>
      </c>
      <c r="O39" s="12">
        <v>0</v>
      </c>
      <c r="P39" s="12">
        <v>1207258</v>
      </c>
      <c r="Q39" s="12">
        <v>1711603</v>
      </c>
    </row>
    <row r="40" spans="1:20" s="28" customFormat="1" ht="45" customHeight="1" x14ac:dyDescent="0.2">
      <c r="A40" s="8" t="s">
        <v>50</v>
      </c>
      <c r="B40" s="8"/>
      <c r="C40" s="27"/>
      <c r="D40" s="11" t="s">
        <v>90</v>
      </c>
      <c r="E40" s="12">
        <v>504345</v>
      </c>
      <c r="F40" s="12">
        <v>504345</v>
      </c>
      <c r="G40" s="12">
        <v>1037400</v>
      </c>
      <c r="H40" s="12">
        <v>-6000</v>
      </c>
      <c r="I40" s="12">
        <v>0</v>
      </c>
      <c r="J40" s="12">
        <v>1207258</v>
      </c>
      <c r="K40" s="12">
        <v>1207258</v>
      </c>
      <c r="L40" s="32">
        <f>L43+L52</f>
        <v>1195508</v>
      </c>
      <c r="M40" s="12">
        <v>0</v>
      </c>
      <c r="N40" s="12">
        <v>0</v>
      </c>
      <c r="O40" s="12">
        <v>0</v>
      </c>
      <c r="P40" s="12">
        <v>1207258</v>
      </c>
      <c r="Q40" s="12">
        <v>1711603</v>
      </c>
    </row>
    <row r="41" spans="1:20" ht="22.5" customHeight="1" x14ac:dyDescent="0.2">
      <c r="A41" s="13" t="s">
        <v>51</v>
      </c>
      <c r="B41" s="13" t="s">
        <v>53</v>
      </c>
      <c r="C41" s="14" t="s">
        <v>52</v>
      </c>
      <c r="D41" s="15" t="s">
        <v>54</v>
      </c>
      <c r="E41" s="16">
        <v>27215</v>
      </c>
      <c r="F41" s="16">
        <v>27215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">
        <v>0</v>
      </c>
      <c r="M41" s="16">
        <v>0</v>
      </c>
      <c r="N41" s="16">
        <v>0</v>
      </c>
      <c r="O41" s="16">
        <v>0</v>
      </c>
      <c r="P41" s="16">
        <v>0</v>
      </c>
      <c r="Q41" s="16">
        <v>27215</v>
      </c>
      <c r="R41" s="21"/>
    </row>
    <row r="42" spans="1:20" s="20" customFormat="1" ht="36.75" customHeight="1" x14ac:dyDescent="0.2">
      <c r="A42" s="17"/>
      <c r="B42" s="17"/>
      <c r="C42" s="18"/>
      <c r="D42" s="19" t="s">
        <v>93</v>
      </c>
      <c r="E42" s="1">
        <v>27215</v>
      </c>
      <c r="F42" s="1">
        <v>27215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27215</v>
      </c>
      <c r="R42" s="22"/>
    </row>
    <row r="43" spans="1:20" ht="57.75" customHeight="1" x14ac:dyDescent="0.2">
      <c r="A43" s="13" t="s">
        <v>55</v>
      </c>
      <c r="B43" s="13" t="s">
        <v>39</v>
      </c>
      <c r="C43" s="14" t="s">
        <v>56</v>
      </c>
      <c r="D43" s="15" t="s">
        <v>57</v>
      </c>
      <c r="E43" s="16">
        <v>421720</v>
      </c>
      <c r="F43" s="16">
        <v>421720</v>
      </c>
      <c r="G43" s="16">
        <v>993800</v>
      </c>
      <c r="H43" s="16">
        <v>-6000</v>
      </c>
      <c r="I43" s="16">
        <v>0</v>
      </c>
      <c r="J43" s="16">
        <v>-2365706</v>
      </c>
      <c r="K43" s="16">
        <v>-2365706</v>
      </c>
      <c r="L43" s="1">
        <f>-4492-2372964</f>
        <v>-2377456</v>
      </c>
      <c r="M43" s="16">
        <v>0</v>
      </c>
      <c r="N43" s="16">
        <v>0</v>
      </c>
      <c r="O43" s="16">
        <v>0</v>
      </c>
      <c r="P43" s="16">
        <v>-2365706</v>
      </c>
      <c r="Q43" s="16">
        <v>-1943986</v>
      </c>
      <c r="R43" s="21">
        <f>L43-K43</f>
        <v>-11750</v>
      </c>
    </row>
    <row r="44" spans="1:20" s="20" customFormat="1" ht="48" customHeight="1" x14ac:dyDescent="0.2">
      <c r="A44" s="17"/>
      <c r="B44" s="17"/>
      <c r="C44" s="18"/>
      <c r="D44" s="19" t="s">
        <v>140</v>
      </c>
      <c r="E44" s="1">
        <f>937700</f>
        <v>937700</v>
      </c>
      <c r="F44" s="1">
        <f>937700</f>
        <v>937700</v>
      </c>
      <c r="G44" s="1">
        <f>781300</f>
        <v>781300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f>E44+J44</f>
        <v>937700</v>
      </c>
      <c r="R44" s="22"/>
    </row>
    <row r="45" spans="1:20" s="20" customFormat="1" ht="87" customHeight="1" x14ac:dyDescent="0.2">
      <c r="A45" s="17"/>
      <c r="B45" s="17"/>
      <c r="C45" s="18"/>
      <c r="D45" s="19" t="s">
        <v>139</v>
      </c>
      <c r="E45" s="1">
        <v>4492</v>
      </c>
      <c r="F45" s="1">
        <v>4492</v>
      </c>
      <c r="G45" s="1">
        <v>0</v>
      </c>
      <c r="H45" s="1">
        <v>0</v>
      </c>
      <c r="I45" s="1">
        <v>0</v>
      </c>
      <c r="J45" s="1">
        <f>-4492</f>
        <v>-4492</v>
      </c>
      <c r="K45" s="1">
        <f>-4492</f>
        <v>-4492</v>
      </c>
      <c r="L45" s="1">
        <f>-4492</f>
        <v>-4492</v>
      </c>
      <c r="M45" s="1">
        <v>0</v>
      </c>
      <c r="N45" s="1">
        <v>0</v>
      </c>
      <c r="O45" s="1">
        <v>0</v>
      </c>
      <c r="P45" s="1">
        <v>-4492</v>
      </c>
      <c r="Q45" s="1">
        <f>E45+J45</f>
        <v>0</v>
      </c>
      <c r="R45" s="22"/>
    </row>
    <row r="46" spans="1:20" ht="57.75" customHeight="1" x14ac:dyDescent="0.2">
      <c r="A46" s="13"/>
      <c r="B46" s="13"/>
      <c r="C46" s="14"/>
      <c r="D46" s="19" t="s">
        <v>98</v>
      </c>
      <c r="E46" s="1">
        <f>5700-7450+212500+46800</f>
        <v>257550</v>
      </c>
      <c r="F46" s="1">
        <v>257550</v>
      </c>
      <c r="G46" s="1">
        <v>212500</v>
      </c>
      <c r="H46" s="1">
        <v>0</v>
      </c>
      <c r="I46" s="1">
        <v>0</v>
      </c>
      <c r="J46" s="1">
        <v>1750</v>
      </c>
      <c r="K46" s="1">
        <v>1750</v>
      </c>
      <c r="L46" s="1">
        <v>0</v>
      </c>
      <c r="M46" s="1">
        <v>0</v>
      </c>
      <c r="N46" s="1">
        <v>0</v>
      </c>
      <c r="O46" s="1">
        <v>0</v>
      </c>
      <c r="P46" s="1">
        <v>1750</v>
      </c>
      <c r="Q46" s="1">
        <f>E46+J46</f>
        <v>259300</v>
      </c>
      <c r="R46" s="21"/>
    </row>
    <row r="47" spans="1:20" ht="47.25" customHeight="1" x14ac:dyDescent="0.2">
      <c r="A47" s="13"/>
      <c r="B47" s="13"/>
      <c r="C47" s="14"/>
      <c r="D47" s="19" t="s">
        <v>93</v>
      </c>
      <c r="E47" s="1">
        <v>121978</v>
      </c>
      <c r="F47" s="1">
        <v>121978</v>
      </c>
      <c r="G47" s="1">
        <v>0</v>
      </c>
      <c r="H47" s="1">
        <v>-6000</v>
      </c>
      <c r="I47" s="1">
        <v>0</v>
      </c>
      <c r="J47" s="1">
        <v>10000</v>
      </c>
      <c r="K47" s="1">
        <v>10000</v>
      </c>
      <c r="L47" s="1">
        <v>0</v>
      </c>
      <c r="M47" s="1">
        <v>0</v>
      </c>
      <c r="N47" s="1">
        <v>0</v>
      </c>
      <c r="O47" s="1">
        <v>0</v>
      </c>
      <c r="P47" s="1">
        <v>10000</v>
      </c>
      <c r="Q47" s="1">
        <f>J47+E47</f>
        <v>131978</v>
      </c>
      <c r="R47" s="21">
        <f>E45+E46+E47</f>
        <v>384020</v>
      </c>
    </row>
    <row r="48" spans="1:20" ht="45.75" customHeight="1" x14ac:dyDescent="0.2">
      <c r="A48" s="13" t="s">
        <v>59</v>
      </c>
      <c r="B48" s="13" t="s">
        <v>61</v>
      </c>
      <c r="C48" s="14" t="s">
        <v>60</v>
      </c>
      <c r="D48" s="15" t="s">
        <v>62</v>
      </c>
      <c r="E48" s="16">
        <v>53600</v>
      </c>
      <c r="F48" s="16">
        <v>53600</v>
      </c>
      <c r="G48" s="16">
        <v>43600</v>
      </c>
      <c r="H48" s="16">
        <v>0</v>
      </c>
      <c r="I48" s="16">
        <v>0</v>
      </c>
      <c r="J48" s="16">
        <v>0</v>
      </c>
      <c r="K48" s="16">
        <v>0</v>
      </c>
      <c r="L48" s="1">
        <v>0</v>
      </c>
      <c r="M48" s="16">
        <v>0</v>
      </c>
      <c r="N48" s="16">
        <v>0</v>
      </c>
      <c r="O48" s="16">
        <v>0</v>
      </c>
      <c r="P48" s="16">
        <v>0</v>
      </c>
      <c r="Q48" s="16">
        <v>53600</v>
      </c>
    </row>
    <row r="49" spans="1:18" s="20" customFormat="1" ht="45.75" customHeight="1" x14ac:dyDescent="0.2">
      <c r="A49" s="17"/>
      <c r="B49" s="17"/>
      <c r="C49" s="18"/>
      <c r="D49" s="19" t="s">
        <v>98</v>
      </c>
      <c r="E49" s="1">
        <v>53600</v>
      </c>
      <c r="F49" s="1">
        <v>53600</v>
      </c>
      <c r="G49" s="1">
        <v>43600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53600</v>
      </c>
    </row>
    <row r="50" spans="1:18" ht="46.5" customHeight="1" x14ac:dyDescent="0.2">
      <c r="A50" s="13" t="s">
        <v>111</v>
      </c>
      <c r="B50" s="13" t="s">
        <v>112</v>
      </c>
      <c r="C50" s="14" t="s">
        <v>60</v>
      </c>
      <c r="D50" s="15" t="s">
        <v>113</v>
      </c>
      <c r="E50" s="16">
        <v>1810</v>
      </c>
      <c r="F50" s="16">
        <v>1810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">
        <v>0</v>
      </c>
      <c r="M50" s="16">
        <v>0</v>
      </c>
      <c r="N50" s="16">
        <v>0</v>
      </c>
      <c r="O50" s="16">
        <v>0</v>
      </c>
      <c r="P50" s="16">
        <v>0</v>
      </c>
      <c r="Q50" s="16">
        <v>1810</v>
      </c>
    </row>
    <row r="51" spans="1:18" s="20" customFormat="1" ht="46.5" customHeight="1" x14ac:dyDescent="0.2">
      <c r="A51" s="17"/>
      <c r="B51" s="17"/>
      <c r="C51" s="18"/>
      <c r="D51" s="19" t="s">
        <v>96</v>
      </c>
      <c r="E51" s="1">
        <v>1810</v>
      </c>
      <c r="F51" s="1">
        <v>1810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1810</v>
      </c>
    </row>
    <row r="52" spans="1:18" ht="37.5" customHeight="1" x14ac:dyDescent="0.2">
      <c r="A52" s="13" t="s">
        <v>63</v>
      </c>
      <c r="B52" s="13" t="s">
        <v>65</v>
      </c>
      <c r="C52" s="14" t="s">
        <v>64</v>
      </c>
      <c r="D52" s="15" t="s">
        <v>66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3572964</v>
      </c>
      <c r="K52" s="16">
        <v>3572964</v>
      </c>
      <c r="L52" s="1">
        <f>2372964+900000+300000</f>
        <v>3572964</v>
      </c>
      <c r="M52" s="16">
        <v>0</v>
      </c>
      <c r="N52" s="16">
        <v>0</v>
      </c>
      <c r="O52" s="16">
        <v>0</v>
      </c>
      <c r="P52" s="16">
        <v>3572964</v>
      </c>
      <c r="Q52" s="16">
        <v>3572964</v>
      </c>
    </row>
    <row r="53" spans="1:18" s="28" customFormat="1" ht="49.5" customHeight="1" x14ac:dyDescent="0.2">
      <c r="A53" s="8" t="s">
        <v>67</v>
      </c>
      <c r="B53" s="8"/>
      <c r="C53" s="27"/>
      <c r="D53" s="11" t="s">
        <v>91</v>
      </c>
      <c r="E53" s="12">
        <v>-124000</v>
      </c>
      <c r="F53" s="12">
        <v>-124000</v>
      </c>
      <c r="G53" s="12">
        <v>-40850</v>
      </c>
      <c r="H53" s="12">
        <v>0</v>
      </c>
      <c r="I53" s="12">
        <v>0</v>
      </c>
      <c r="J53" s="12">
        <v>1707170</v>
      </c>
      <c r="K53" s="12">
        <v>1707170</v>
      </c>
      <c r="L53" s="32">
        <v>1707170</v>
      </c>
      <c r="M53" s="12">
        <v>0</v>
      </c>
      <c r="N53" s="12">
        <v>0</v>
      </c>
      <c r="O53" s="12">
        <v>0</v>
      </c>
      <c r="P53" s="12">
        <v>1707170</v>
      </c>
      <c r="Q53" s="12">
        <v>1583170</v>
      </c>
    </row>
    <row r="54" spans="1:18" s="28" customFormat="1" ht="49.5" customHeight="1" x14ac:dyDescent="0.2">
      <c r="A54" s="8" t="s">
        <v>68</v>
      </c>
      <c r="B54" s="8"/>
      <c r="C54" s="27"/>
      <c r="D54" s="11" t="s">
        <v>91</v>
      </c>
      <c r="E54" s="12">
        <v>-124000</v>
      </c>
      <c r="F54" s="12">
        <v>-124000</v>
      </c>
      <c r="G54" s="12">
        <v>-40850</v>
      </c>
      <c r="H54" s="12">
        <v>0</v>
      </c>
      <c r="I54" s="12">
        <v>0</v>
      </c>
      <c r="J54" s="12">
        <v>1707170</v>
      </c>
      <c r="K54" s="12">
        <v>1707170</v>
      </c>
      <c r="L54" s="32">
        <v>1707170</v>
      </c>
      <c r="M54" s="12">
        <v>0</v>
      </c>
      <c r="N54" s="12">
        <v>0</v>
      </c>
      <c r="O54" s="12">
        <v>0</v>
      </c>
      <c r="P54" s="12">
        <v>1707170</v>
      </c>
      <c r="Q54" s="12">
        <v>1583170</v>
      </c>
    </row>
    <row r="55" spans="1:18" ht="42.75" customHeight="1" x14ac:dyDescent="0.2">
      <c r="A55" s="13" t="s">
        <v>114</v>
      </c>
      <c r="B55" s="13" t="s">
        <v>115</v>
      </c>
      <c r="C55" s="14" t="s">
        <v>116</v>
      </c>
      <c r="D55" s="15" t="s">
        <v>117</v>
      </c>
      <c r="E55" s="16">
        <v>-50000</v>
      </c>
      <c r="F55" s="16">
        <v>-50000</v>
      </c>
      <c r="G55" s="16">
        <v>-40850</v>
      </c>
      <c r="H55" s="16">
        <v>0</v>
      </c>
      <c r="I55" s="16">
        <v>0</v>
      </c>
      <c r="J55" s="16">
        <v>0</v>
      </c>
      <c r="K55" s="16">
        <v>0</v>
      </c>
      <c r="L55" s="1">
        <v>0</v>
      </c>
      <c r="M55" s="16">
        <v>0</v>
      </c>
      <c r="N55" s="16">
        <v>0</v>
      </c>
      <c r="O55" s="16">
        <v>0</v>
      </c>
      <c r="P55" s="16">
        <v>0</v>
      </c>
      <c r="Q55" s="16">
        <v>-50000</v>
      </c>
      <c r="R55" s="21"/>
    </row>
    <row r="56" spans="1:18" ht="42.75" customHeight="1" x14ac:dyDescent="0.2">
      <c r="A56" s="13" t="s">
        <v>118</v>
      </c>
      <c r="B56" s="13" t="s">
        <v>119</v>
      </c>
      <c r="C56" s="14" t="s">
        <v>58</v>
      </c>
      <c r="D56" s="15" t="s">
        <v>120</v>
      </c>
      <c r="E56" s="16">
        <v>-74000</v>
      </c>
      <c r="F56" s="16">
        <v>-74000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">
        <v>0</v>
      </c>
      <c r="M56" s="16">
        <v>0</v>
      </c>
      <c r="N56" s="16">
        <v>0</v>
      </c>
      <c r="O56" s="16">
        <v>0</v>
      </c>
      <c r="P56" s="16">
        <v>0</v>
      </c>
      <c r="Q56" s="16">
        <v>-74000</v>
      </c>
    </row>
    <row r="57" spans="1:18" ht="90.75" customHeight="1" x14ac:dyDescent="0.2">
      <c r="A57" s="13" t="s">
        <v>121</v>
      </c>
      <c r="B57" s="13" t="s">
        <v>122</v>
      </c>
      <c r="C57" s="14" t="s">
        <v>123</v>
      </c>
      <c r="D57" s="15" t="s">
        <v>124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1707170</v>
      </c>
      <c r="K57" s="16">
        <v>1707170</v>
      </c>
      <c r="L57" s="1">
        <v>1707170</v>
      </c>
      <c r="M57" s="16">
        <v>0</v>
      </c>
      <c r="N57" s="16">
        <v>0</v>
      </c>
      <c r="O57" s="16">
        <v>0</v>
      </c>
      <c r="P57" s="16">
        <v>1707170</v>
      </c>
      <c r="Q57" s="16">
        <v>1707170</v>
      </c>
    </row>
    <row r="58" spans="1:18" s="20" customFormat="1" ht="112.5" customHeight="1" x14ac:dyDescent="0.2">
      <c r="A58" s="17"/>
      <c r="B58" s="17"/>
      <c r="C58" s="18"/>
      <c r="D58" s="19" t="s">
        <v>141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1707170</v>
      </c>
      <c r="K58" s="16">
        <v>1707170</v>
      </c>
      <c r="L58" s="1">
        <v>1707170</v>
      </c>
      <c r="M58" s="16">
        <v>0</v>
      </c>
      <c r="N58" s="16">
        <v>0</v>
      </c>
      <c r="O58" s="16">
        <v>0</v>
      </c>
      <c r="P58" s="16">
        <v>1707170</v>
      </c>
      <c r="Q58" s="16">
        <v>1707170</v>
      </c>
    </row>
    <row r="59" spans="1:18" s="28" customFormat="1" ht="45" customHeight="1" x14ac:dyDescent="0.2">
      <c r="A59" s="8" t="s">
        <v>69</v>
      </c>
      <c r="B59" s="8"/>
      <c r="C59" s="27"/>
      <c r="D59" s="11" t="s">
        <v>92</v>
      </c>
      <c r="E59" s="12">
        <v>-679101.0199999999</v>
      </c>
      <c r="F59" s="12">
        <v>-679101.0199999999</v>
      </c>
      <c r="G59" s="12">
        <v>-467931.85999999993</v>
      </c>
      <c r="H59" s="12">
        <v>-28465.5</v>
      </c>
      <c r="I59" s="12">
        <v>0</v>
      </c>
      <c r="J59" s="12">
        <v>0</v>
      </c>
      <c r="K59" s="12">
        <v>0</v>
      </c>
      <c r="L59" s="32">
        <v>0</v>
      </c>
      <c r="M59" s="12">
        <v>0</v>
      </c>
      <c r="N59" s="12">
        <v>0</v>
      </c>
      <c r="O59" s="12">
        <v>0</v>
      </c>
      <c r="P59" s="12">
        <v>0</v>
      </c>
      <c r="Q59" s="12">
        <v>-679101.0199999999</v>
      </c>
    </row>
    <row r="60" spans="1:18" s="28" customFormat="1" ht="45" customHeight="1" x14ac:dyDescent="0.2">
      <c r="A60" s="8" t="s">
        <v>70</v>
      </c>
      <c r="B60" s="8"/>
      <c r="C60" s="27"/>
      <c r="D60" s="11" t="s">
        <v>92</v>
      </c>
      <c r="E60" s="12">
        <v>-679101.0199999999</v>
      </c>
      <c r="F60" s="12">
        <v>-679101.0199999999</v>
      </c>
      <c r="G60" s="12">
        <v>-467931.85999999993</v>
      </c>
      <c r="H60" s="12">
        <v>-28465.5</v>
      </c>
      <c r="I60" s="12">
        <v>0</v>
      </c>
      <c r="J60" s="12">
        <v>0</v>
      </c>
      <c r="K60" s="12">
        <v>0</v>
      </c>
      <c r="L60" s="32">
        <v>0</v>
      </c>
      <c r="M60" s="12">
        <v>0</v>
      </c>
      <c r="N60" s="12">
        <v>0</v>
      </c>
      <c r="O60" s="12">
        <v>0</v>
      </c>
      <c r="P60" s="12">
        <v>0</v>
      </c>
      <c r="Q60" s="12">
        <v>-679101.0199999999</v>
      </c>
    </row>
    <row r="61" spans="1:18" ht="33.75" customHeight="1" x14ac:dyDescent="0.2">
      <c r="A61" s="13" t="s">
        <v>71</v>
      </c>
      <c r="B61" s="13" t="s">
        <v>73</v>
      </c>
      <c r="C61" s="14" t="s">
        <v>72</v>
      </c>
      <c r="D61" s="15" t="s">
        <v>74</v>
      </c>
      <c r="E61" s="16">
        <v>-77392.7</v>
      </c>
      <c r="F61" s="16">
        <v>-77392.7</v>
      </c>
      <c r="G61" s="16">
        <v>-53638.559999999998</v>
      </c>
      <c r="H61" s="16">
        <v>-4822.5</v>
      </c>
      <c r="I61" s="16">
        <v>0</v>
      </c>
      <c r="J61" s="16">
        <v>0</v>
      </c>
      <c r="K61" s="16">
        <v>0</v>
      </c>
      <c r="L61" s="1">
        <v>0</v>
      </c>
      <c r="M61" s="16">
        <v>0</v>
      </c>
      <c r="N61" s="16">
        <v>0</v>
      </c>
      <c r="O61" s="16">
        <v>0</v>
      </c>
      <c r="P61" s="16">
        <v>0</v>
      </c>
      <c r="Q61" s="16">
        <v>-77392.7</v>
      </c>
    </row>
    <row r="62" spans="1:18" s="20" customFormat="1" ht="33.75" customHeight="1" x14ac:dyDescent="0.2">
      <c r="A62" s="17"/>
      <c r="B62" s="17"/>
      <c r="C62" s="18"/>
      <c r="D62" s="19" t="s">
        <v>93</v>
      </c>
      <c r="E62" s="1">
        <v>-14126.7</v>
      </c>
      <c r="F62" s="1">
        <v>-14126.7</v>
      </c>
      <c r="G62" s="1">
        <f>-8426.7-3600</f>
        <v>-12026.7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f>J62+E62</f>
        <v>-14126.7</v>
      </c>
    </row>
    <row r="63" spans="1:18" ht="61.5" customHeight="1" x14ac:dyDescent="0.2">
      <c r="A63" s="13" t="s">
        <v>75</v>
      </c>
      <c r="B63" s="13" t="s">
        <v>77</v>
      </c>
      <c r="C63" s="14" t="s">
        <v>76</v>
      </c>
      <c r="D63" s="15" t="s">
        <v>78</v>
      </c>
      <c r="E63" s="16">
        <v>-598290.31999999995</v>
      </c>
      <c r="F63" s="16">
        <v>-598290.31999999995</v>
      </c>
      <c r="G63" s="16">
        <v>-415293.29999999993</v>
      </c>
      <c r="H63" s="16">
        <v>-17225</v>
      </c>
      <c r="I63" s="16">
        <v>0</v>
      </c>
      <c r="J63" s="16">
        <v>0</v>
      </c>
      <c r="K63" s="16">
        <v>0</v>
      </c>
      <c r="L63" s="1">
        <v>0</v>
      </c>
      <c r="M63" s="16">
        <v>0</v>
      </c>
      <c r="N63" s="16">
        <v>0</v>
      </c>
      <c r="O63" s="16">
        <v>0</v>
      </c>
      <c r="P63" s="16">
        <v>0</v>
      </c>
      <c r="Q63" s="16">
        <v>-598290.31999999995</v>
      </c>
    </row>
    <row r="64" spans="1:18" ht="46.5" customHeight="1" x14ac:dyDescent="0.2">
      <c r="A64" s="13"/>
      <c r="B64" s="13"/>
      <c r="C64" s="14"/>
      <c r="D64" s="19" t="s">
        <v>93</v>
      </c>
      <c r="E64" s="16">
        <v>-155195.32</v>
      </c>
      <c r="F64" s="16">
        <v>-155195.32</v>
      </c>
      <c r="G64" s="16">
        <v>-106153.3</v>
      </c>
      <c r="H64" s="16">
        <v>0</v>
      </c>
      <c r="I64" s="16">
        <v>0</v>
      </c>
      <c r="J64" s="16">
        <v>0</v>
      </c>
      <c r="K64" s="16">
        <v>0</v>
      </c>
      <c r="L64" s="1">
        <v>0</v>
      </c>
      <c r="M64" s="16">
        <v>0</v>
      </c>
      <c r="N64" s="16">
        <v>0</v>
      </c>
      <c r="O64" s="16">
        <v>0</v>
      </c>
      <c r="P64" s="16">
        <v>0</v>
      </c>
      <c r="Q64" s="1">
        <f>J64+E64</f>
        <v>-155195.32</v>
      </c>
    </row>
    <row r="65" spans="1:17" ht="39.75" customHeight="1" x14ac:dyDescent="0.2">
      <c r="A65" s="13" t="s">
        <v>125</v>
      </c>
      <c r="B65" s="13" t="s">
        <v>126</v>
      </c>
      <c r="C65" s="14" t="s">
        <v>127</v>
      </c>
      <c r="D65" s="15" t="s">
        <v>128</v>
      </c>
      <c r="E65" s="16">
        <v>-3418</v>
      </c>
      <c r="F65" s="16">
        <v>-3418</v>
      </c>
      <c r="G65" s="16">
        <v>1000</v>
      </c>
      <c r="H65" s="16">
        <v>-6418</v>
      </c>
      <c r="I65" s="16">
        <v>0</v>
      </c>
      <c r="J65" s="16">
        <v>0</v>
      </c>
      <c r="K65" s="16">
        <v>0</v>
      </c>
      <c r="L65" s="1">
        <v>0</v>
      </c>
      <c r="M65" s="16">
        <v>0</v>
      </c>
      <c r="N65" s="16">
        <v>0</v>
      </c>
      <c r="O65" s="16">
        <v>0</v>
      </c>
      <c r="P65" s="16">
        <v>0</v>
      </c>
      <c r="Q65" s="16">
        <v>-3418</v>
      </c>
    </row>
    <row r="66" spans="1:17" s="28" customFormat="1" ht="49.5" customHeight="1" x14ac:dyDescent="0.2">
      <c r="A66" s="8" t="s">
        <v>79</v>
      </c>
      <c r="B66" s="8"/>
      <c r="C66" s="27"/>
      <c r="D66" s="11" t="s">
        <v>135</v>
      </c>
      <c r="E66" s="12">
        <v>481940</v>
      </c>
      <c r="F66" s="12">
        <v>531940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3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481940</v>
      </c>
    </row>
    <row r="67" spans="1:17" s="28" customFormat="1" ht="49.5" customHeight="1" x14ac:dyDescent="0.2">
      <c r="A67" s="8" t="s">
        <v>80</v>
      </c>
      <c r="B67" s="8"/>
      <c r="C67" s="27"/>
      <c r="D67" s="11" t="s">
        <v>135</v>
      </c>
      <c r="E67" s="12">
        <v>481940</v>
      </c>
      <c r="F67" s="12">
        <v>531940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32">
        <v>0</v>
      </c>
      <c r="M67" s="12">
        <v>0</v>
      </c>
      <c r="N67" s="12">
        <v>0</v>
      </c>
      <c r="O67" s="12">
        <v>0</v>
      </c>
      <c r="P67" s="12">
        <v>0</v>
      </c>
      <c r="Q67" s="12">
        <v>481940</v>
      </c>
    </row>
    <row r="68" spans="1:17" ht="31.5" customHeight="1" x14ac:dyDescent="0.2">
      <c r="A68" s="13" t="s">
        <v>129</v>
      </c>
      <c r="B68" s="13" t="s">
        <v>130</v>
      </c>
      <c r="C68" s="14" t="s">
        <v>24</v>
      </c>
      <c r="D68" s="15" t="s">
        <v>131</v>
      </c>
      <c r="E68" s="16">
        <v>-50000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">
        <v>0</v>
      </c>
      <c r="M68" s="16">
        <v>0</v>
      </c>
      <c r="N68" s="16">
        <v>0</v>
      </c>
      <c r="O68" s="16">
        <v>0</v>
      </c>
      <c r="P68" s="16">
        <v>0</v>
      </c>
      <c r="Q68" s="16">
        <v>-50000</v>
      </c>
    </row>
    <row r="69" spans="1:17" ht="68.25" customHeight="1" x14ac:dyDescent="0.2">
      <c r="A69" s="13" t="s">
        <v>132</v>
      </c>
      <c r="B69" s="13" t="s">
        <v>133</v>
      </c>
      <c r="C69" s="14" t="s">
        <v>25</v>
      </c>
      <c r="D69" s="15" t="s">
        <v>134</v>
      </c>
      <c r="E69" s="16">
        <v>451940</v>
      </c>
      <c r="F69" s="16">
        <v>451940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">
        <v>0</v>
      </c>
      <c r="M69" s="16">
        <v>0</v>
      </c>
      <c r="N69" s="16">
        <v>0</v>
      </c>
      <c r="O69" s="16">
        <v>0</v>
      </c>
      <c r="P69" s="16">
        <v>0</v>
      </c>
      <c r="Q69" s="16">
        <v>451940</v>
      </c>
    </row>
    <row r="70" spans="1:17" s="20" customFormat="1" ht="101.25" customHeight="1" x14ac:dyDescent="0.2">
      <c r="A70" s="17"/>
      <c r="B70" s="17"/>
      <c r="C70" s="18"/>
      <c r="D70" s="19" t="s">
        <v>137</v>
      </c>
      <c r="E70" s="1">
        <v>451940</v>
      </c>
      <c r="F70" s="1">
        <v>451940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  <c r="P70" s="1">
        <v>0</v>
      </c>
      <c r="Q70" s="1">
        <v>451940</v>
      </c>
    </row>
    <row r="71" spans="1:17" ht="30.75" customHeight="1" x14ac:dyDescent="0.2">
      <c r="A71" s="13" t="s">
        <v>81</v>
      </c>
      <c r="B71" s="13" t="s">
        <v>82</v>
      </c>
      <c r="C71" s="14" t="s">
        <v>25</v>
      </c>
      <c r="D71" s="15" t="s">
        <v>83</v>
      </c>
      <c r="E71" s="16">
        <v>80000</v>
      </c>
      <c r="F71" s="16">
        <v>80000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">
        <v>0</v>
      </c>
      <c r="M71" s="16">
        <v>0</v>
      </c>
      <c r="N71" s="16">
        <v>0</v>
      </c>
      <c r="O71" s="16">
        <v>0</v>
      </c>
      <c r="P71" s="16">
        <v>0</v>
      </c>
      <c r="Q71" s="16">
        <v>80000</v>
      </c>
    </row>
    <row r="72" spans="1:17" s="28" customFormat="1" ht="32.25" customHeight="1" x14ac:dyDescent="0.2">
      <c r="A72" s="8" t="s">
        <v>84</v>
      </c>
      <c r="B72" s="8" t="s">
        <v>84</v>
      </c>
      <c r="C72" s="27" t="s">
        <v>84</v>
      </c>
      <c r="D72" s="11" t="s">
        <v>85</v>
      </c>
      <c r="E72" s="12">
        <v>3882057.98</v>
      </c>
      <c r="F72" s="12">
        <v>3932057.98</v>
      </c>
      <c r="G72" s="12">
        <v>600901.14</v>
      </c>
      <c r="H72" s="12">
        <v>-34465.5</v>
      </c>
      <c r="I72" s="12">
        <v>0</v>
      </c>
      <c r="J72" s="12">
        <v>3621898</v>
      </c>
      <c r="K72" s="12">
        <v>3621898</v>
      </c>
      <c r="L72" s="32">
        <f>L67+L53+L39+L21+L15</f>
        <v>3258148</v>
      </c>
      <c r="M72" s="12">
        <v>0</v>
      </c>
      <c r="N72" s="12">
        <v>0</v>
      </c>
      <c r="O72" s="12">
        <v>0</v>
      </c>
      <c r="P72" s="12">
        <v>3621898</v>
      </c>
      <c r="Q72" s="12">
        <v>7503955.9800000004</v>
      </c>
    </row>
    <row r="73" spans="1:17" ht="19.5" customHeight="1" x14ac:dyDescent="0.2"/>
    <row r="74" spans="1:17" ht="21" customHeight="1" x14ac:dyDescent="0.2"/>
    <row r="75" spans="1:17" x14ac:dyDescent="0.2">
      <c r="B75" s="23" t="s">
        <v>86</v>
      </c>
      <c r="M75" s="23" t="s">
        <v>105</v>
      </c>
    </row>
  </sheetData>
  <mergeCells count="24">
    <mergeCell ref="A5:Q5"/>
    <mergeCell ref="A6:Q6"/>
    <mergeCell ref="A10:A13"/>
    <mergeCell ref="B10:B13"/>
    <mergeCell ref="C10:C13"/>
    <mergeCell ref="D10:D13"/>
    <mergeCell ref="E10:I10"/>
    <mergeCell ref="E11:E13"/>
    <mergeCell ref="F11:F13"/>
    <mergeCell ref="G11:H11"/>
    <mergeCell ref="P11:P13"/>
    <mergeCell ref="Q10:Q13"/>
    <mergeCell ref="L11:L13"/>
    <mergeCell ref="G12:G13"/>
    <mergeCell ref="H12:H13"/>
    <mergeCell ref="I11:I13"/>
    <mergeCell ref="A7:Q7"/>
    <mergeCell ref="J10:P10"/>
    <mergeCell ref="J11:J13"/>
    <mergeCell ref="K11:K13"/>
    <mergeCell ref="M11:M13"/>
    <mergeCell ref="N11:O11"/>
    <mergeCell ref="N12:N13"/>
    <mergeCell ref="O12:O13"/>
  </mergeCells>
  <pageMargins left="0.19685039370078741" right="0.19685039370078741" top="0.39370078740157483" bottom="0.19685039370078741" header="0" footer="0"/>
  <pageSetup paperSize="9" scale="63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User X751N</cp:lastModifiedBy>
  <cp:lastPrinted>2020-11-10T07:11:23Z</cp:lastPrinted>
  <dcterms:created xsi:type="dcterms:W3CDTF">2020-06-23T13:02:32Z</dcterms:created>
  <dcterms:modified xsi:type="dcterms:W3CDTF">2020-11-20T08:16:50Z</dcterms:modified>
</cp:coreProperties>
</file>