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віти районний бюджет\Звіт за ІІI квартал 2020 року\"/>
    </mc:Choice>
  </mc:AlternateContent>
  <bookViews>
    <workbookView xWindow="480" yWindow="135" windowWidth="18195" windowHeight="11310"/>
  </bookViews>
  <sheets>
    <sheet name="звіт" sheetId="2" r:id="rId1"/>
  </sheets>
  <calcPr calcId="162913"/>
</workbook>
</file>

<file path=xl/calcChain.xml><?xml version="1.0" encoding="utf-8"?>
<calcChain xmlns="http://schemas.openxmlformats.org/spreadsheetml/2006/main">
  <c r="D48" i="2" l="1"/>
  <c r="E48" i="2"/>
  <c r="F48" i="2"/>
  <c r="G48" i="2"/>
  <c r="H48" i="2"/>
  <c r="I48" i="2"/>
  <c r="J48" i="2"/>
  <c r="K48" i="2"/>
  <c r="C48" i="2"/>
  <c r="P50" i="2"/>
  <c r="M50" i="2"/>
  <c r="K50" i="2"/>
  <c r="N50" i="2" s="1"/>
  <c r="Q50" i="2"/>
  <c r="L50" i="2"/>
  <c r="O50" i="2"/>
  <c r="H50" i="2"/>
  <c r="E50" i="2"/>
  <c r="E44" i="2"/>
  <c r="E45" i="2"/>
  <c r="D32" i="2"/>
  <c r="F32" i="2"/>
  <c r="G32" i="2"/>
  <c r="I32" i="2"/>
  <c r="J32" i="2"/>
  <c r="C32" i="2"/>
  <c r="L32" i="2"/>
  <c r="K42" i="2"/>
  <c r="Q42" i="2" s="1"/>
  <c r="N42" i="2"/>
  <c r="L42" i="2"/>
  <c r="H42" i="2"/>
  <c r="E42" i="2"/>
  <c r="F24" i="2"/>
  <c r="G24" i="2"/>
  <c r="I24" i="2"/>
  <c r="J24" i="2"/>
  <c r="D24" i="2"/>
  <c r="C24" i="2"/>
  <c r="Q31" i="2"/>
  <c r="P31" i="2"/>
  <c r="N31" i="2"/>
  <c r="M31" i="2"/>
  <c r="K31" i="2"/>
  <c r="H31" i="2"/>
  <c r="E31" i="2"/>
  <c r="P15" i="2" l="1"/>
  <c r="P17" i="2"/>
  <c r="P25" i="2"/>
  <c r="P26" i="2"/>
  <c r="P40" i="2"/>
  <c r="P44" i="2"/>
  <c r="P45" i="2"/>
  <c r="P46" i="2"/>
  <c r="O49" i="2"/>
  <c r="O47" i="2"/>
  <c r="O46" i="2"/>
  <c r="O45" i="2"/>
  <c r="O44" i="2"/>
  <c r="O41" i="2"/>
  <c r="O40" i="2"/>
  <c r="O39" i="2"/>
  <c r="O38" i="2"/>
  <c r="O37" i="2"/>
  <c r="O36" i="2"/>
  <c r="O35" i="2"/>
  <c r="O34" i="2"/>
  <c r="O33" i="2"/>
  <c r="O30" i="2"/>
  <c r="O29" i="2"/>
  <c r="O28" i="2"/>
  <c r="O27" i="2"/>
  <c r="O26" i="2"/>
  <c r="O25" i="2"/>
  <c r="O23" i="2"/>
  <c r="O22" i="2"/>
  <c r="O21" i="2"/>
  <c r="O20" i="2"/>
  <c r="O19" i="2"/>
  <c r="O18" i="2"/>
  <c r="O17" i="2"/>
  <c r="O16" i="2"/>
  <c r="O15" i="2"/>
  <c r="O14" i="2"/>
  <c r="O13" i="2"/>
  <c r="O8" i="2"/>
  <c r="O9" i="2"/>
  <c r="O10" i="2"/>
  <c r="O11" i="2"/>
  <c r="M15" i="2"/>
  <c r="M17" i="2"/>
  <c r="M25" i="2"/>
  <c r="M26" i="2"/>
  <c r="M40" i="2"/>
  <c r="M44" i="2"/>
  <c r="M45" i="2"/>
  <c r="M46" i="2"/>
  <c r="L49" i="2"/>
  <c r="L47" i="2"/>
  <c r="L46" i="2"/>
  <c r="L45" i="2"/>
  <c r="L44" i="2"/>
  <c r="L41" i="2"/>
  <c r="L40" i="2"/>
  <c r="L39" i="2"/>
  <c r="L38" i="2"/>
  <c r="L37" i="2"/>
  <c r="L36" i="2"/>
  <c r="L35" i="2"/>
  <c r="L34" i="2"/>
  <c r="L33" i="2"/>
  <c r="L30" i="2"/>
  <c r="L29" i="2"/>
  <c r="L28" i="2"/>
  <c r="L27" i="2"/>
  <c r="L26" i="2"/>
  <c r="L25" i="2"/>
  <c r="L23" i="2"/>
  <c r="L22" i="2"/>
  <c r="L21" i="2"/>
  <c r="L20" i="2"/>
  <c r="L19" i="2"/>
  <c r="L18" i="2"/>
  <c r="L17" i="2"/>
  <c r="L16" i="2"/>
  <c r="L15" i="2"/>
  <c r="L14" i="2"/>
  <c r="L13" i="2"/>
  <c r="L9" i="2"/>
  <c r="L10" i="2"/>
  <c r="L11" i="2"/>
  <c r="L8" i="2"/>
  <c r="K49" i="2"/>
  <c r="K47" i="2"/>
  <c r="K46" i="2"/>
  <c r="K45" i="2"/>
  <c r="K44" i="2"/>
  <c r="K41" i="2"/>
  <c r="K40" i="2"/>
  <c r="K39" i="2"/>
  <c r="K38" i="2"/>
  <c r="K37" i="2"/>
  <c r="K36" i="2"/>
  <c r="K35" i="2"/>
  <c r="K34" i="2"/>
  <c r="K33" i="2"/>
  <c r="K32" i="2" s="1"/>
  <c r="K30" i="2"/>
  <c r="K29" i="2"/>
  <c r="K28" i="2"/>
  <c r="K27" i="2"/>
  <c r="K26" i="2"/>
  <c r="K25" i="2"/>
  <c r="K23" i="2"/>
  <c r="K22" i="2"/>
  <c r="K21" i="2"/>
  <c r="K20" i="2"/>
  <c r="K19" i="2"/>
  <c r="K18" i="2"/>
  <c r="K17" i="2"/>
  <c r="K16" i="2"/>
  <c r="K15" i="2"/>
  <c r="K14" i="2"/>
  <c r="K13" i="2"/>
  <c r="K11" i="2"/>
  <c r="K10" i="2"/>
  <c r="K9" i="2"/>
  <c r="K8" i="2"/>
  <c r="O48" i="2"/>
  <c r="F43" i="2"/>
  <c r="G43" i="2"/>
  <c r="I43" i="2"/>
  <c r="O43" i="2" s="1"/>
  <c r="J43" i="2"/>
  <c r="O32" i="2"/>
  <c r="F12" i="2"/>
  <c r="G12" i="2"/>
  <c r="I12" i="2"/>
  <c r="J12" i="2"/>
  <c r="F7" i="2"/>
  <c r="G7" i="2"/>
  <c r="I7" i="2"/>
  <c r="O7" i="2" s="1"/>
  <c r="J7" i="2"/>
  <c r="H49" i="2"/>
  <c r="H47" i="2"/>
  <c r="H46" i="2"/>
  <c r="H45" i="2"/>
  <c r="H44" i="2"/>
  <c r="H41" i="2"/>
  <c r="H32" i="2" s="1"/>
  <c r="H40" i="2"/>
  <c r="H39" i="2"/>
  <c r="H38" i="2"/>
  <c r="H37" i="2"/>
  <c r="H36" i="2"/>
  <c r="H35" i="2"/>
  <c r="H34" i="2"/>
  <c r="H33" i="2"/>
  <c r="H30" i="2"/>
  <c r="H29" i="2"/>
  <c r="H28" i="2"/>
  <c r="H27" i="2"/>
  <c r="H26" i="2"/>
  <c r="H25" i="2"/>
  <c r="H23" i="2"/>
  <c r="H22" i="2"/>
  <c r="H21" i="2"/>
  <c r="H20" i="2"/>
  <c r="H19" i="2"/>
  <c r="H18" i="2"/>
  <c r="H17" i="2"/>
  <c r="H16" i="2"/>
  <c r="H15" i="2"/>
  <c r="H14" i="2"/>
  <c r="H13" i="2"/>
  <c r="H11" i="2"/>
  <c r="H10" i="2"/>
  <c r="H9" i="2"/>
  <c r="H8" i="2"/>
  <c r="E49" i="2"/>
  <c r="N45" i="2"/>
  <c r="E46" i="2"/>
  <c r="E47" i="2"/>
  <c r="E34" i="2"/>
  <c r="E35" i="2"/>
  <c r="E36" i="2"/>
  <c r="E37" i="2"/>
  <c r="E38" i="2"/>
  <c r="E39" i="2"/>
  <c r="E40" i="2"/>
  <c r="E41" i="2"/>
  <c r="E33" i="2"/>
  <c r="E26" i="2"/>
  <c r="E27" i="2"/>
  <c r="E28" i="2"/>
  <c r="E29" i="2"/>
  <c r="E30" i="2"/>
  <c r="E25" i="2"/>
  <c r="E14" i="2"/>
  <c r="E15" i="2"/>
  <c r="E16" i="2"/>
  <c r="E17" i="2"/>
  <c r="E18" i="2"/>
  <c r="E19" i="2"/>
  <c r="E20" i="2"/>
  <c r="E21" i="2"/>
  <c r="E22" i="2"/>
  <c r="E23" i="2"/>
  <c r="E13" i="2"/>
  <c r="E9" i="2"/>
  <c r="E10" i="2"/>
  <c r="E11" i="2"/>
  <c r="E8" i="2"/>
  <c r="D43" i="2"/>
  <c r="M43" i="2" s="1"/>
  <c r="D12" i="2"/>
  <c r="D7" i="2"/>
  <c r="C43" i="2"/>
  <c r="C12" i="2"/>
  <c r="C7" i="2"/>
  <c r="E32" i="2" l="1"/>
  <c r="Q44" i="2"/>
  <c r="N25" i="2"/>
  <c r="E24" i="2"/>
  <c r="K24" i="2"/>
  <c r="H24" i="2"/>
  <c r="Q25" i="2"/>
  <c r="O24" i="2"/>
  <c r="Q15" i="2"/>
  <c r="N15" i="2"/>
  <c r="O12" i="2"/>
  <c r="F51" i="2"/>
  <c r="M12" i="2"/>
  <c r="N17" i="2"/>
  <c r="N40" i="2"/>
  <c r="Q17" i="2"/>
  <c r="Q26" i="2"/>
  <c r="Q40" i="2"/>
  <c r="Q46" i="2"/>
  <c r="M24" i="2"/>
  <c r="N26" i="2"/>
  <c r="N46" i="2"/>
  <c r="M32" i="2"/>
  <c r="E12" i="2"/>
  <c r="E43" i="2"/>
  <c r="E7" i="2"/>
  <c r="Q9" i="2"/>
  <c r="Q11" i="2"/>
  <c r="Q14" i="2"/>
  <c r="Q16" i="2"/>
  <c r="Q18" i="2"/>
  <c r="Q20" i="2"/>
  <c r="Q22" i="2"/>
  <c r="Q27" i="2"/>
  <c r="Q29" i="2"/>
  <c r="Q35" i="2"/>
  <c r="Q37" i="2"/>
  <c r="Q39" i="2"/>
  <c r="Q41" i="2"/>
  <c r="Q47" i="2"/>
  <c r="H7" i="2"/>
  <c r="N8" i="2"/>
  <c r="N13" i="2"/>
  <c r="N19" i="2"/>
  <c r="N21" i="2"/>
  <c r="N23" i="2"/>
  <c r="N28" i="2"/>
  <c r="N30" i="2"/>
  <c r="N34" i="2"/>
  <c r="N36" i="2"/>
  <c r="N38" i="2"/>
  <c r="Q49" i="2"/>
  <c r="I51" i="2"/>
  <c r="K7" i="2"/>
  <c r="K12" i="2"/>
  <c r="L7" i="2"/>
  <c r="L12" i="2"/>
  <c r="L48" i="2"/>
  <c r="N49" i="2"/>
  <c r="N47" i="2"/>
  <c r="N39" i="2"/>
  <c r="N37" i="2"/>
  <c r="N35" i="2"/>
  <c r="N33" i="2"/>
  <c r="N29" i="2"/>
  <c r="N27" i="2"/>
  <c r="N22" i="2"/>
  <c r="N20" i="2"/>
  <c r="N18" i="2"/>
  <c r="N14" i="2"/>
  <c r="N11" i="2"/>
  <c r="N9" i="2"/>
  <c r="Q38" i="2"/>
  <c r="Q36" i="2"/>
  <c r="Q34" i="2"/>
  <c r="Q30" i="2"/>
  <c r="Q28" i="2"/>
  <c r="Q23" i="2"/>
  <c r="Q21" i="2"/>
  <c r="Q19" i="2"/>
  <c r="Q13" i="2"/>
  <c r="Q10" i="2"/>
  <c r="Q8" i="2"/>
  <c r="L24" i="2"/>
  <c r="L43" i="2"/>
  <c r="N41" i="2"/>
  <c r="N16" i="2"/>
  <c r="N10" i="2"/>
  <c r="Q33" i="2"/>
  <c r="Q45" i="2"/>
  <c r="K43" i="2"/>
  <c r="P43" i="2"/>
  <c r="P32" i="2"/>
  <c r="Q32" i="2"/>
  <c r="J51" i="2"/>
  <c r="P24" i="2"/>
  <c r="P12" i="2"/>
  <c r="H43" i="2"/>
  <c r="H12" i="2"/>
  <c r="G51" i="2"/>
  <c r="N44" i="2"/>
  <c r="N32" i="2"/>
  <c r="C51" i="2"/>
  <c r="D51" i="2"/>
  <c r="N24" i="2" l="1"/>
  <c r="N12" i="2"/>
  <c r="P51" i="2"/>
  <c r="Q24" i="2"/>
  <c r="K51" i="2"/>
  <c r="N48" i="2"/>
  <c r="Q48" i="2"/>
  <c r="Q7" i="2"/>
  <c r="N7" i="2"/>
  <c r="O51" i="2"/>
  <c r="L51" i="2"/>
  <c r="N43" i="2"/>
  <c r="Q43" i="2"/>
  <c r="H51" i="2"/>
  <c r="Q12" i="2"/>
  <c r="E51" i="2"/>
  <c r="M51" i="2"/>
  <c r="Q51" i="2" l="1"/>
  <c r="N51" i="2"/>
</calcChain>
</file>

<file path=xl/sharedStrings.xml><?xml version="1.0" encoding="utf-8"?>
<sst xmlns="http://schemas.openxmlformats.org/spreadsheetml/2006/main" count="116" uniqueCount="103">
  <si>
    <t>Загальний фонд</t>
  </si>
  <si>
    <t>01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</si>
  <si>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</si>
  <si>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Підвищення кваліфікації депутатів місцевих рад та посадових осіб місцевого самоврядування</t>
  </si>
  <si>
    <t>Інша діяльність у сфері державного управління</t>
  </si>
  <si>
    <t>Інші заходи, пов`язані з економічною діяльністю</t>
  </si>
  <si>
    <t>02</t>
  </si>
  <si>
    <t>Багатопрофільна стаціонарна медична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</si>
  <si>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</si>
  <si>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Централізовані заходи з лікування хворих на цукровий та нецукровий діабет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</si>
  <si>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</si>
  <si>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Заходи державної політики з питань дітей та їх соціального захисту</t>
  </si>
  <si>
    <t>Утримання та забезпечення діяльності центрів соціальних служб для сім`ї, дітей та молоді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</si>
  <si>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</si>
  <si>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Заходи з енергозбереження</t>
  </si>
  <si>
    <t>Заходи із запобігання та ліквідації надзвичайних ситуацій та наслідків стихійного лиха</t>
  </si>
  <si>
    <t>Субвенція з місцевого бюджету державному бюджету на виконання програм соціально-економічного розвитку регіонів</t>
  </si>
  <si>
    <t>06</t>
  </si>
  <si>
    <t>Надання дошкільної освіти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</si>
  <si>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</si>
  <si>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Надання позашкільної освіти закладами позашкільної освіти, заходи із позашкільної роботи з дітьми</t>
  </si>
  <si>
    <t>Методичне забезпечення діяльності закладів освіти</t>
  </si>
  <si>
    <t>Забезпечення діяльності інших закладів у сфері освіти</t>
  </si>
  <si>
    <t>Інші програми та заходи у сфері освіти</t>
  </si>
  <si>
    <t>08</t>
  </si>
  <si>
    <t>Надання інших пільг окремим категоріям громадян відповідно до законодавства</t>
  </si>
  <si>
    <t>Надання пільг окремим категоріям громадян з оплати послуг зв`язку</t>
  </si>
  <si>
    <t>Компенсаційні виплати на пільговий проїзд автомобільним транспортом окремим категоріям громадян</t>
  </si>
  <si>
    <t>Компенсаційні виплати за пільговий проїзд окремих категорій громадян на залізничному транспорті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</si>
  <si>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</si>
  <si>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</si>
  <si>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Інші видатки на соціальний захист ветеранів війни та праці</t>
  </si>
  <si>
    <t>Організація та проведення громадських робіт</t>
  </si>
  <si>
    <t>Інші заходи у сфері соціального захисту і соціального забезпечення</t>
  </si>
  <si>
    <t>10</t>
  </si>
  <si>
    <t>Надання спеціальної освіти мистецькими школами</t>
  </si>
  <si>
    <t>Забезпечення діяльності бібліотек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</si>
  <si>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</si>
  <si>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інших закладів в галузі культури і мистецтва</t>
  </si>
  <si>
    <t>37</t>
  </si>
  <si>
    <t>Резервний фонд</t>
  </si>
  <si>
    <t xml:space="preserve"> </t>
  </si>
  <si>
    <t xml:space="preserve">Усього </t>
  </si>
  <si>
    <t>Затверджено на 2020 рік</t>
  </si>
  <si>
    <t>Спеціаль-ний фонд</t>
  </si>
  <si>
    <t>Всього</t>
  </si>
  <si>
    <t>Районний бюджет</t>
  </si>
  <si>
    <t>% виконання до затвердженого плану на 2020 рік</t>
  </si>
  <si>
    <t>ВИДАТКИ</t>
  </si>
  <si>
    <t>0110150</t>
  </si>
  <si>
    <t>0110170</t>
  </si>
  <si>
    <t>0110180</t>
  </si>
  <si>
    <t>0210180</t>
  </si>
  <si>
    <t>0212010</t>
  </si>
  <si>
    <t>0212111</t>
  </si>
  <si>
    <t>0212144</t>
  </si>
  <si>
    <t>0213104</t>
  </si>
  <si>
    <t>0213112</t>
  </si>
  <si>
    <t>0213121</t>
  </si>
  <si>
    <t>0213192</t>
  </si>
  <si>
    <t>0217640</t>
  </si>
  <si>
    <t>0218110</t>
  </si>
  <si>
    <t>0219800</t>
  </si>
  <si>
    <t>0611010</t>
  </si>
  <si>
    <t>0611020</t>
  </si>
  <si>
    <t>0611090</t>
  </si>
  <si>
    <t>0611150</t>
  </si>
  <si>
    <t>0611161</t>
  </si>
  <si>
    <t>0611162</t>
  </si>
  <si>
    <t>0813031</t>
  </si>
  <si>
    <t>0813032</t>
  </si>
  <si>
    <t>0813033</t>
  </si>
  <si>
    <t>0813035</t>
  </si>
  <si>
    <t>0813140</t>
  </si>
  <si>
    <t>0813160</t>
  </si>
  <si>
    <t>0813191</t>
  </si>
  <si>
    <t>0813210</t>
  </si>
  <si>
    <t>0813242</t>
  </si>
  <si>
    <t>1011100</t>
  </si>
  <si>
    <t>1014030</t>
  </si>
  <si>
    <t>1014060</t>
  </si>
  <si>
    <t>1014081</t>
  </si>
  <si>
    <t>3718700</t>
  </si>
  <si>
    <t>Кропивницька районна рада</t>
  </si>
  <si>
    <t>Кропивницька районна державна адміністрація</t>
  </si>
  <si>
    <t>Відділ освіти районної державної адміністрації</t>
  </si>
  <si>
    <t>Управління соціального захисту населення районної державної адміністрації</t>
  </si>
  <si>
    <t>Сектор культури, молоді та спорту  районної державної адміністрації</t>
  </si>
  <si>
    <t>Фінансове управління районної державної адміністрація</t>
  </si>
  <si>
    <t>Код бюджетної класифікації</t>
  </si>
  <si>
    <t>Найменування показника</t>
  </si>
  <si>
    <t>Заступник голови районної ради</t>
  </si>
  <si>
    <t>Наталія ВІТЮК</t>
  </si>
  <si>
    <t>Затверджено з урахуванням внесених змін на січень - вересень 2020 року</t>
  </si>
  <si>
    <t>Виконано за січень - вересень 2020 року</t>
  </si>
  <si>
    <t>% виконання до уточненого плану на січень - вересень 2020 року</t>
  </si>
  <si>
    <t>0117693</t>
  </si>
  <si>
    <t>0617321</t>
  </si>
  <si>
    <t>Будівництво освітніх установ та закладів</t>
  </si>
  <si>
    <t>0816083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</si>
  <si>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</si>
  <si>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3719770</t>
  </si>
  <si>
    <t>Інші субвенції з місцевого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</si>
</sst>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0.0"/>
  </numFmts>
  <fonts count="7" x14ac:knownFonts="1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9.5"/>
      <name val="Times New Roman"/>
      <family val="1"/>
      <charset val="204"/>
    </font>
    <font>
      <b/>
      <sz val="9.5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8">
    <xf numFmtId="0" fontId="0" fillId="0" borderId="0" xfId="0"/>
    <xf numFmtId="164" fontId="3" fillId="0" borderId="1" xfId="1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/>
    </xf>
    <xf numFmtId="0" fontId="5" fillId="0" borderId="1" xfId="0" quotePrefix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65" fontId="5" fillId="0" borderId="1" xfId="0" applyNumberFormat="1" applyFont="1" applyFill="1" applyBorder="1" applyAlignment="1">
      <alignment vertical="center" wrapText="1"/>
    </xf>
    <xf numFmtId="0" fontId="6" fillId="0" borderId="1" xfId="0" quotePrefix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vertical="center" wrapText="1"/>
    </xf>
    <xf numFmtId="0" fontId="5" fillId="0" borderId="0" xfId="0" applyFont="1" applyFill="1"/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164" fontId="4" fillId="0" borderId="1" xfId="1" applyNumberFormat="1" applyFont="1" applyFill="1" applyBorder="1" applyAlignment="1">
      <alignment horizontal="center" vertical="center" wrapText="1"/>
    </xf>
  </cellXfs>
  <cellStyles count="3">
    <cellStyle name="Звичайний 2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tabSelected="1" view="pageBreakPreview" topLeftCell="A28" zoomScale="90" zoomScaleNormal="100" zoomScaleSheetLayoutView="90" workbookViewId="0">
      <selection activeCell="A49" sqref="A49:XFD50"/>
    </sheetView>
  </sheetViews>
  <sheetFormatPr defaultRowHeight="12.75" x14ac:dyDescent="0.2"/>
  <cols>
    <col min="1" max="1" width="11.85546875" style="2" customWidth="1"/>
    <col min="2" max="2" width="45.85546875" style="2" customWidth="1"/>
    <col min="3" max="3" width="10.5703125" style="2" customWidth="1"/>
    <col min="4" max="4" width="7.7109375" style="2" customWidth="1"/>
    <col min="5" max="6" width="10.5703125" style="2" customWidth="1"/>
    <col min="7" max="7" width="8.28515625" style="2" customWidth="1"/>
    <col min="8" max="9" width="10.5703125" style="2" customWidth="1"/>
    <col min="10" max="10" width="8" style="2" customWidth="1"/>
    <col min="11" max="11" width="10.5703125" style="2" customWidth="1"/>
    <col min="12" max="12" width="9.28515625" style="2" customWidth="1"/>
    <col min="13" max="13" width="7.140625" style="2" customWidth="1"/>
    <col min="14" max="15" width="9.28515625" style="2" customWidth="1"/>
    <col min="16" max="16" width="7.7109375" style="2" customWidth="1"/>
    <col min="17" max="17" width="9.28515625" style="2" customWidth="1"/>
    <col min="18" max="16384" width="9.140625" style="2"/>
  </cols>
  <sheetData>
    <row r="1" spans="1:17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7" x14ac:dyDescent="0.2">
      <c r="M2" s="3"/>
    </row>
    <row r="3" spans="1:17" ht="13.5" customHeight="1" x14ac:dyDescent="0.2">
      <c r="A3" s="15" t="s">
        <v>89</v>
      </c>
      <c r="B3" s="15" t="s">
        <v>90</v>
      </c>
      <c r="C3" s="17" t="s">
        <v>46</v>
      </c>
      <c r="D3" s="17"/>
      <c r="E3" s="17"/>
      <c r="F3" s="17"/>
      <c r="G3" s="17"/>
      <c r="H3" s="17"/>
      <c r="I3" s="17"/>
      <c r="J3" s="17"/>
      <c r="K3" s="17"/>
      <c r="L3" s="14" t="s">
        <v>47</v>
      </c>
      <c r="M3" s="14"/>
      <c r="N3" s="14"/>
      <c r="O3" s="14" t="s">
        <v>95</v>
      </c>
      <c r="P3" s="14"/>
      <c r="Q3" s="14"/>
    </row>
    <row r="4" spans="1:17" ht="40.5" customHeight="1" x14ac:dyDescent="0.2">
      <c r="A4" s="15"/>
      <c r="B4" s="15"/>
      <c r="C4" s="14" t="s">
        <v>43</v>
      </c>
      <c r="D4" s="14"/>
      <c r="E4" s="14"/>
      <c r="F4" s="14" t="s">
        <v>93</v>
      </c>
      <c r="G4" s="14"/>
      <c r="H4" s="14"/>
      <c r="I4" s="14" t="s">
        <v>94</v>
      </c>
      <c r="J4" s="14"/>
      <c r="K4" s="14"/>
      <c r="L4" s="14"/>
      <c r="M4" s="14"/>
      <c r="N4" s="14"/>
      <c r="O4" s="14"/>
      <c r="P4" s="14"/>
      <c r="Q4" s="14"/>
    </row>
    <row r="5" spans="1:17" s="4" customFormat="1" ht="36" customHeight="1" x14ac:dyDescent="0.2">
      <c r="A5" s="15"/>
      <c r="B5" s="15"/>
      <c r="C5" s="1" t="s">
        <v>0</v>
      </c>
      <c r="D5" s="1" t="s">
        <v>44</v>
      </c>
      <c r="E5" s="1" t="s">
        <v>45</v>
      </c>
      <c r="F5" s="1" t="s">
        <v>0</v>
      </c>
      <c r="G5" s="1" t="s">
        <v>44</v>
      </c>
      <c r="H5" s="1" t="s">
        <v>45</v>
      </c>
      <c r="I5" s="1" t="s">
        <v>0</v>
      </c>
      <c r="J5" s="1" t="s">
        <v>44</v>
      </c>
      <c r="K5" s="1" t="s">
        <v>45</v>
      </c>
      <c r="L5" s="1" t="s">
        <v>0</v>
      </c>
      <c r="M5" s="1" t="s">
        <v>44</v>
      </c>
      <c r="N5" s="1" t="s">
        <v>45</v>
      </c>
      <c r="O5" s="1" t="s">
        <v>0</v>
      </c>
      <c r="P5" s="1" t="s">
        <v>44</v>
      </c>
      <c r="Q5" s="1" t="s">
        <v>45</v>
      </c>
    </row>
    <row r="6" spans="1:17" s="4" customFormat="1" ht="15.75" customHeight="1" x14ac:dyDescent="0.2">
      <c r="A6" s="12" t="s">
        <v>48</v>
      </c>
      <c r="B6" s="1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x14ac:dyDescent="0.2">
      <c r="A7" s="5" t="s">
        <v>1</v>
      </c>
      <c r="B7" s="6" t="s">
        <v>83</v>
      </c>
      <c r="C7" s="7">
        <f t="shared" ref="C7" si="0">C11+C10+C9+C8</f>
        <v>4496.8999999999996</v>
      </c>
      <c r="D7" s="7">
        <f t="shared" ref="D7" si="1">D11+D10+D9+D8</f>
        <v>0</v>
      </c>
      <c r="E7" s="7">
        <f t="shared" ref="E7" si="2">E11+E10+E9+E8</f>
        <v>4496.8999999999996</v>
      </c>
      <c r="F7" s="7">
        <f t="shared" ref="F7" si="3">F11+F10+F9+F8</f>
        <v>3202.8</v>
      </c>
      <c r="G7" s="7">
        <f t="shared" ref="G7" si="4">G11+G10+G9+G8</f>
        <v>0</v>
      </c>
      <c r="H7" s="7">
        <f t="shared" ref="H7" si="5">H11+H10+H9+H8</f>
        <v>3202.8</v>
      </c>
      <c r="I7" s="7">
        <f t="shared" ref="I7" si="6">I11+I10+I9+I8</f>
        <v>2463.1</v>
      </c>
      <c r="J7" s="7">
        <f t="shared" ref="J7:K7" si="7">J11+J10+J9+J8</f>
        <v>0</v>
      </c>
      <c r="K7" s="7">
        <f t="shared" si="7"/>
        <v>2463.1</v>
      </c>
      <c r="L7" s="7">
        <f>I7/C7*100</f>
        <v>54.773288265249398</v>
      </c>
      <c r="M7" s="7"/>
      <c r="N7" s="7">
        <f>K7/E7*100</f>
        <v>54.773288265249398</v>
      </c>
      <c r="O7" s="7">
        <f>I7/F7*100</f>
        <v>76.904583489446736</v>
      </c>
      <c r="P7" s="7"/>
      <c r="Q7" s="7">
        <f t="shared" ref="P7:Q22" si="8">K7/H7*100</f>
        <v>76.904583489446736</v>
      </c>
    </row>
    <row r="8" spans="1:17" ht="51" customHeight="1" x14ac:dyDescent="0.2">
      <c r="A8" s="8" t="s">
        <v>49</v>
      </c>
      <c r="B8" s="9" t="s">
        <v>2</v>
      </c>
      <c r="C8" s="10">
        <v>3471.4</v>
      </c>
      <c r="D8" s="10"/>
      <c r="E8" s="10">
        <f>C8+D8</f>
        <v>3471.4</v>
      </c>
      <c r="F8" s="10">
        <v>2416.3000000000002</v>
      </c>
      <c r="G8" s="10"/>
      <c r="H8" s="10">
        <f>F8+G8</f>
        <v>2416.3000000000002</v>
      </c>
      <c r="I8" s="10">
        <v>1766.6</v>
      </c>
      <c r="J8" s="10"/>
      <c r="K8" s="10">
        <f>I8+J8</f>
        <v>1766.6</v>
      </c>
      <c r="L8" s="10">
        <f>I8/C8*100</f>
        <v>50.890130782969401</v>
      </c>
      <c r="M8" s="10"/>
      <c r="N8" s="10">
        <f>K8/E8*100</f>
        <v>50.890130782969401</v>
      </c>
      <c r="O8" s="7">
        <f t="shared" ref="O8:O50" si="9">I8/F8*100</f>
        <v>73.111782477341379</v>
      </c>
      <c r="P8" s="7"/>
      <c r="Q8" s="7">
        <f t="shared" si="8"/>
        <v>73.111782477341379</v>
      </c>
    </row>
    <row r="9" spans="1:17" ht="25.5" customHeight="1" x14ac:dyDescent="0.2">
      <c r="A9" s="8" t="s">
        <v>50</v>
      </c>
      <c r="B9" s="9" t="s">
        <v>3</v>
      </c>
      <c r="C9" s="10">
        <v>30</v>
      </c>
      <c r="D9" s="10"/>
      <c r="E9" s="10">
        <f t="shared" ref="E9:E11" si="10">C9+D9</f>
        <v>30</v>
      </c>
      <c r="F9" s="10">
        <v>30</v>
      </c>
      <c r="G9" s="10"/>
      <c r="H9" s="10">
        <f t="shared" ref="H9:H11" si="11">F9+G9</f>
        <v>30</v>
      </c>
      <c r="I9" s="10">
        <v>0</v>
      </c>
      <c r="J9" s="10"/>
      <c r="K9" s="10">
        <f t="shared" ref="K9:K11" si="12">I9+J9</f>
        <v>0</v>
      </c>
      <c r="L9" s="10">
        <f t="shared" ref="L9:N50" si="13">I9/C9*100</f>
        <v>0</v>
      </c>
      <c r="M9" s="10"/>
      <c r="N9" s="10">
        <f t="shared" si="13"/>
        <v>0</v>
      </c>
      <c r="O9" s="7">
        <f t="shared" si="9"/>
        <v>0</v>
      </c>
      <c r="P9" s="7"/>
      <c r="Q9" s="7">
        <f t="shared" si="8"/>
        <v>0</v>
      </c>
    </row>
    <row r="10" spans="1:17" ht="12.75" customHeight="1" x14ac:dyDescent="0.2">
      <c r="A10" s="8" t="s">
        <v>51</v>
      </c>
      <c r="B10" s="9" t="s">
        <v>4</v>
      </c>
      <c r="C10" s="10">
        <v>10</v>
      </c>
      <c r="D10" s="10"/>
      <c r="E10" s="10">
        <f t="shared" si="10"/>
        <v>10</v>
      </c>
      <c r="F10" s="10">
        <v>9</v>
      </c>
      <c r="G10" s="10"/>
      <c r="H10" s="10">
        <f t="shared" si="11"/>
        <v>9</v>
      </c>
      <c r="I10" s="10">
        <v>2</v>
      </c>
      <c r="J10" s="10"/>
      <c r="K10" s="10">
        <f t="shared" si="12"/>
        <v>2</v>
      </c>
      <c r="L10" s="10">
        <f t="shared" si="13"/>
        <v>20</v>
      </c>
      <c r="M10" s="10"/>
      <c r="N10" s="10">
        <f t="shared" si="13"/>
        <v>20</v>
      </c>
      <c r="O10" s="7">
        <f t="shared" si="9"/>
        <v>22.222222222222221</v>
      </c>
      <c r="P10" s="7"/>
      <c r="Q10" s="7">
        <f t="shared" si="8"/>
        <v>22.222222222222221</v>
      </c>
    </row>
    <row r="11" spans="1:17" ht="12.75" customHeight="1" x14ac:dyDescent="0.2">
      <c r="A11" s="8" t="s">
        <v>96</v>
      </c>
      <c r="B11" s="9" t="s">
        <v>5</v>
      </c>
      <c r="C11" s="10">
        <v>985.5</v>
      </c>
      <c r="D11" s="10"/>
      <c r="E11" s="10">
        <f t="shared" si="10"/>
        <v>985.5</v>
      </c>
      <c r="F11" s="10">
        <v>747.5</v>
      </c>
      <c r="G11" s="10"/>
      <c r="H11" s="10">
        <f t="shared" si="11"/>
        <v>747.5</v>
      </c>
      <c r="I11" s="10">
        <v>694.5</v>
      </c>
      <c r="J11" s="10"/>
      <c r="K11" s="10">
        <f t="shared" si="12"/>
        <v>694.5</v>
      </c>
      <c r="L11" s="10">
        <f t="shared" si="13"/>
        <v>70.471841704718415</v>
      </c>
      <c r="M11" s="10"/>
      <c r="N11" s="10">
        <f t="shared" si="13"/>
        <v>70.471841704718415</v>
      </c>
      <c r="O11" s="7">
        <f t="shared" si="9"/>
        <v>92.909698996655521</v>
      </c>
      <c r="P11" s="7"/>
      <c r="Q11" s="7">
        <f t="shared" si="8"/>
        <v>92.909698996655521</v>
      </c>
    </row>
    <row r="12" spans="1:17" ht="15.75" customHeight="1" x14ac:dyDescent="0.2">
      <c r="A12" s="5" t="s">
        <v>6</v>
      </c>
      <c r="B12" s="6" t="s">
        <v>84</v>
      </c>
      <c r="C12" s="7">
        <f t="shared" ref="C12" si="14">C13+C14+C15+C16+C17+C18+C19+C20+C21++C22+C23</f>
        <v>23917.020999999997</v>
      </c>
      <c r="D12" s="7">
        <f t="shared" ref="D12" si="15">D13+D14+D15+D16+D17+D18+D19+D20+D21++D22+D23</f>
        <v>613.4</v>
      </c>
      <c r="E12" s="7">
        <f t="shared" ref="E12" si="16">E13+E14+E15+E16+E17+E18+E19+E20+E21++E22+E23</f>
        <v>24530.420999999998</v>
      </c>
      <c r="F12" s="7">
        <f t="shared" ref="F12" si="17">F13+F14+F15+F16+F17+F18+F19+F20+F21++F22+F23</f>
        <v>21598.9</v>
      </c>
      <c r="G12" s="7">
        <f t="shared" ref="G12" si="18">G13+G14+G15+G16+G17+G18+G19+G20+G21++G22+G23</f>
        <v>575.9</v>
      </c>
      <c r="H12" s="7">
        <f t="shared" ref="H12" si="19">H13+H14+H15+H16+H17+H18+H19+H20+H21++H22+H23</f>
        <v>22174.800000000003</v>
      </c>
      <c r="I12" s="7">
        <f t="shared" ref="I12" si="20">I13+I14+I15+I16+I17+I18+I19+I20+I21++I22+I23</f>
        <v>18008.900000000001</v>
      </c>
      <c r="J12" s="7">
        <f t="shared" ref="J12:K12" si="21">J13+J14+J15+J16+J17+J18+J19+J20+J21++J22+J23</f>
        <v>575.79999999999995</v>
      </c>
      <c r="K12" s="7">
        <f t="shared" si="21"/>
        <v>18584.7</v>
      </c>
      <c r="L12" s="7">
        <f>I12/C12*100</f>
        <v>75.297421029149092</v>
      </c>
      <c r="M12" s="7">
        <f>J12/D12*100</f>
        <v>93.870231496576451</v>
      </c>
      <c r="N12" s="7">
        <f>K12/E12*100</f>
        <v>75.761846892069258</v>
      </c>
      <c r="O12" s="7">
        <f>I12/F12*100</f>
        <v>83.378783178772991</v>
      </c>
      <c r="P12" s="7">
        <f t="shared" si="8"/>
        <v>99.982635874283716</v>
      </c>
      <c r="Q12" s="7">
        <f t="shared" si="8"/>
        <v>83.810000541154821</v>
      </c>
    </row>
    <row r="13" spans="1:17" ht="18" customHeight="1" x14ac:dyDescent="0.2">
      <c r="A13" s="8" t="s">
        <v>52</v>
      </c>
      <c r="B13" s="9" t="s">
        <v>4</v>
      </c>
      <c r="C13" s="10">
        <v>169.5</v>
      </c>
      <c r="D13" s="10"/>
      <c r="E13" s="10">
        <f>C13+D13</f>
        <v>169.5</v>
      </c>
      <c r="F13" s="10">
        <v>166.5</v>
      </c>
      <c r="G13" s="10"/>
      <c r="H13" s="10">
        <f>F13+G13</f>
        <v>166.5</v>
      </c>
      <c r="I13" s="10">
        <v>148</v>
      </c>
      <c r="J13" s="10"/>
      <c r="K13" s="10">
        <f>I13+J13</f>
        <v>148</v>
      </c>
      <c r="L13" s="10">
        <f t="shared" si="13"/>
        <v>87.315634218289091</v>
      </c>
      <c r="M13" s="10"/>
      <c r="N13" s="10">
        <f t="shared" si="13"/>
        <v>87.315634218289091</v>
      </c>
      <c r="O13" s="7">
        <f t="shared" si="9"/>
        <v>88.888888888888886</v>
      </c>
      <c r="P13" s="7"/>
      <c r="Q13" s="7">
        <f t="shared" si="8"/>
        <v>88.888888888888886</v>
      </c>
    </row>
    <row r="14" spans="1:17" ht="25.5" x14ac:dyDescent="0.2">
      <c r="A14" s="8" t="s">
        <v>53</v>
      </c>
      <c r="B14" s="9" t="s">
        <v>7</v>
      </c>
      <c r="C14" s="10">
        <v>13078.5</v>
      </c>
      <c r="D14" s="10"/>
      <c r="E14" s="10">
        <f t="shared" ref="E14:E50" si="22">C14+D14</f>
        <v>13078.5</v>
      </c>
      <c r="F14" s="10">
        <v>11545.9</v>
      </c>
      <c r="G14" s="10"/>
      <c r="H14" s="10">
        <f t="shared" ref="H14:H23" si="23">F14+G14</f>
        <v>11545.9</v>
      </c>
      <c r="I14" s="10">
        <v>9605.1</v>
      </c>
      <c r="J14" s="10"/>
      <c r="K14" s="10">
        <f t="shared" ref="K14:K23" si="24">I14+J14</f>
        <v>9605.1</v>
      </c>
      <c r="L14" s="10">
        <f t="shared" si="13"/>
        <v>73.441908475742636</v>
      </c>
      <c r="M14" s="10"/>
      <c r="N14" s="10">
        <f t="shared" si="13"/>
        <v>73.441908475742636</v>
      </c>
      <c r="O14" s="7">
        <f t="shared" si="9"/>
        <v>83.190569812660769</v>
      </c>
      <c r="P14" s="7"/>
      <c r="Q14" s="7">
        <f t="shared" si="8"/>
        <v>83.190569812660769</v>
      </c>
    </row>
    <row r="15" spans="1:17" ht="38.25" x14ac:dyDescent="0.2">
      <c r="A15" s="8" t="s">
        <v>54</v>
      </c>
      <c r="B15" s="9" t="s">
        <v>8</v>
      </c>
      <c r="C15" s="10">
        <v>4632.8</v>
      </c>
      <c r="D15" s="10">
        <v>44.4</v>
      </c>
      <c r="E15" s="10">
        <f t="shared" si="22"/>
        <v>4677.2</v>
      </c>
      <c r="F15" s="10">
        <v>4562.8999999999996</v>
      </c>
      <c r="G15" s="10">
        <v>44.4</v>
      </c>
      <c r="H15" s="10">
        <f t="shared" si="23"/>
        <v>4607.2999999999993</v>
      </c>
      <c r="I15" s="10">
        <v>3490.6</v>
      </c>
      <c r="J15" s="10">
        <v>44.3</v>
      </c>
      <c r="K15" s="10">
        <f t="shared" si="24"/>
        <v>3534.9</v>
      </c>
      <c r="L15" s="10">
        <f t="shared" si="13"/>
        <v>75.345363495078573</v>
      </c>
      <c r="M15" s="10">
        <f t="shared" si="13"/>
        <v>99.774774774774784</v>
      </c>
      <c r="N15" s="10">
        <f t="shared" si="13"/>
        <v>75.577268451210131</v>
      </c>
      <c r="O15" s="7">
        <f t="shared" si="9"/>
        <v>76.499594556093726</v>
      </c>
      <c r="P15" s="7">
        <f t="shared" si="8"/>
        <v>99.774774774774784</v>
      </c>
      <c r="Q15" s="7">
        <f t="shared" si="8"/>
        <v>76.723894688863339</v>
      </c>
    </row>
    <row r="16" spans="1:17" ht="25.5" x14ac:dyDescent="0.2">
      <c r="A16" s="8" t="s">
        <v>55</v>
      </c>
      <c r="B16" s="9" t="s">
        <v>9</v>
      </c>
      <c r="C16" s="10">
        <v>1730.8</v>
      </c>
      <c r="D16" s="10"/>
      <c r="E16" s="10">
        <f t="shared" si="22"/>
        <v>1730.8</v>
      </c>
      <c r="F16" s="10">
        <v>1730.8</v>
      </c>
      <c r="G16" s="10"/>
      <c r="H16" s="10">
        <f t="shared" si="23"/>
        <v>1730.8</v>
      </c>
      <c r="I16" s="10">
        <v>1318.5</v>
      </c>
      <c r="J16" s="10"/>
      <c r="K16" s="10">
        <f t="shared" si="24"/>
        <v>1318.5</v>
      </c>
      <c r="L16" s="10">
        <f t="shared" si="13"/>
        <v>76.178645712965107</v>
      </c>
      <c r="M16" s="10"/>
      <c r="N16" s="10">
        <f t="shared" si="13"/>
        <v>76.178645712965107</v>
      </c>
      <c r="O16" s="7">
        <f t="shared" si="9"/>
        <v>76.178645712965107</v>
      </c>
      <c r="P16" s="7"/>
      <c r="Q16" s="7">
        <f t="shared" si="8"/>
        <v>76.178645712965107</v>
      </c>
    </row>
    <row r="17" spans="1:17" ht="51" x14ac:dyDescent="0.2">
      <c r="A17" s="8" t="s">
        <v>56</v>
      </c>
      <c r="B17" s="9" t="s">
        <v>10</v>
      </c>
      <c r="C17" s="10">
        <v>2455.1209999999996</v>
      </c>
      <c r="D17" s="10">
        <v>554</v>
      </c>
      <c r="E17" s="10">
        <f t="shared" si="22"/>
        <v>3009.1209999999996</v>
      </c>
      <c r="F17" s="10">
        <v>1890.2</v>
      </c>
      <c r="G17" s="10">
        <v>516.5</v>
      </c>
      <c r="H17" s="10">
        <f t="shared" si="23"/>
        <v>2406.6999999999998</v>
      </c>
      <c r="I17" s="10">
        <v>1765.3</v>
      </c>
      <c r="J17" s="10">
        <v>516.5</v>
      </c>
      <c r="K17" s="10">
        <f t="shared" si="24"/>
        <v>2281.8000000000002</v>
      </c>
      <c r="L17" s="10">
        <f t="shared" si="13"/>
        <v>71.902769761653303</v>
      </c>
      <c r="M17" s="10">
        <f t="shared" si="13"/>
        <v>93.231046931407946</v>
      </c>
      <c r="N17" s="10">
        <f t="shared" si="13"/>
        <v>75.829453185830701</v>
      </c>
      <c r="O17" s="7">
        <f t="shared" si="9"/>
        <v>93.392233626071302</v>
      </c>
      <c r="P17" s="7">
        <f t="shared" si="8"/>
        <v>100</v>
      </c>
      <c r="Q17" s="7">
        <f t="shared" si="8"/>
        <v>94.810321186687176</v>
      </c>
    </row>
    <row r="18" spans="1:17" ht="25.5" x14ac:dyDescent="0.2">
      <c r="A18" s="8" t="s">
        <v>57</v>
      </c>
      <c r="B18" s="9" t="s">
        <v>11</v>
      </c>
      <c r="C18" s="10">
        <v>40</v>
      </c>
      <c r="D18" s="10"/>
      <c r="E18" s="10">
        <f t="shared" si="22"/>
        <v>40</v>
      </c>
      <c r="F18" s="10">
        <v>40</v>
      </c>
      <c r="G18" s="10"/>
      <c r="H18" s="10">
        <f t="shared" si="23"/>
        <v>40</v>
      </c>
      <c r="I18" s="10">
        <v>40</v>
      </c>
      <c r="J18" s="10"/>
      <c r="K18" s="10">
        <f t="shared" si="24"/>
        <v>40</v>
      </c>
      <c r="L18" s="10">
        <f t="shared" si="13"/>
        <v>100</v>
      </c>
      <c r="M18" s="10"/>
      <c r="N18" s="10">
        <f t="shared" si="13"/>
        <v>100</v>
      </c>
      <c r="O18" s="7">
        <f t="shared" si="9"/>
        <v>100</v>
      </c>
      <c r="P18" s="7"/>
      <c r="Q18" s="7">
        <f t="shared" si="8"/>
        <v>100</v>
      </c>
    </row>
    <row r="19" spans="1:17" ht="31.5" customHeight="1" x14ac:dyDescent="0.2">
      <c r="A19" s="8" t="s">
        <v>58</v>
      </c>
      <c r="B19" s="9" t="s">
        <v>12</v>
      </c>
      <c r="C19" s="10">
        <v>426.6</v>
      </c>
      <c r="D19" s="10"/>
      <c r="E19" s="10">
        <f t="shared" si="22"/>
        <v>426.6</v>
      </c>
      <c r="F19" s="10">
        <v>318.89999999999998</v>
      </c>
      <c r="G19" s="10"/>
      <c r="H19" s="10">
        <f t="shared" si="23"/>
        <v>318.89999999999998</v>
      </c>
      <c r="I19" s="10">
        <v>305.8</v>
      </c>
      <c r="J19" s="10"/>
      <c r="K19" s="10">
        <f t="shared" si="24"/>
        <v>305.8</v>
      </c>
      <c r="L19" s="10">
        <f t="shared" si="13"/>
        <v>71.683075480543835</v>
      </c>
      <c r="M19" s="10"/>
      <c r="N19" s="10">
        <f t="shared" si="13"/>
        <v>71.683075480543835</v>
      </c>
      <c r="O19" s="7">
        <f t="shared" si="9"/>
        <v>95.89212919410474</v>
      </c>
      <c r="P19" s="7"/>
      <c r="Q19" s="7">
        <f t="shared" si="8"/>
        <v>95.89212919410474</v>
      </c>
    </row>
    <row r="20" spans="1:17" ht="38.25" x14ac:dyDescent="0.2">
      <c r="A20" s="8" t="s">
        <v>59</v>
      </c>
      <c r="B20" s="9" t="s">
        <v>13</v>
      </c>
      <c r="C20" s="10">
        <v>135</v>
      </c>
      <c r="D20" s="10"/>
      <c r="E20" s="10">
        <f t="shared" si="22"/>
        <v>135</v>
      </c>
      <c r="F20" s="10">
        <v>110</v>
      </c>
      <c r="G20" s="10"/>
      <c r="H20" s="10">
        <f t="shared" si="23"/>
        <v>110</v>
      </c>
      <c r="I20" s="10">
        <v>102</v>
      </c>
      <c r="J20" s="10"/>
      <c r="K20" s="10">
        <f t="shared" si="24"/>
        <v>102</v>
      </c>
      <c r="L20" s="10">
        <f t="shared" si="13"/>
        <v>75.555555555555557</v>
      </c>
      <c r="M20" s="10"/>
      <c r="N20" s="10">
        <f t="shared" si="13"/>
        <v>75.555555555555557</v>
      </c>
      <c r="O20" s="7">
        <f t="shared" si="9"/>
        <v>92.72727272727272</v>
      </c>
      <c r="P20" s="7"/>
      <c r="Q20" s="7">
        <f t="shared" si="8"/>
        <v>92.72727272727272</v>
      </c>
    </row>
    <row r="21" spans="1:17" hidden="1" x14ac:dyDescent="0.2">
      <c r="A21" s="8" t="s">
        <v>60</v>
      </c>
      <c r="B21" s="9" t="s">
        <v>14</v>
      </c>
      <c r="C21" s="10">
        <v>0</v>
      </c>
      <c r="D21" s="10"/>
      <c r="E21" s="10">
        <f t="shared" si="22"/>
        <v>0</v>
      </c>
      <c r="F21" s="10">
        <v>0</v>
      </c>
      <c r="G21" s="10"/>
      <c r="H21" s="10">
        <f t="shared" si="23"/>
        <v>0</v>
      </c>
      <c r="I21" s="10">
        <v>0</v>
      </c>
      <c r="J21" s="10"/>
      <c r="K21" s="10">
        <f t="shared" si="24"/>
        <v>0</v>
      </c>
      <c r="L21" s="10" t="e">
        <f t="shared" si="13"/>
        <v>#DIV/0!</v>
      </c>
      <c r="M21" s="10"/>
      <c r="N21" s="10" t="e">
        <f t="shared" si="13"/>
        <v>#DIV/0!</v>
      </c>
      <c r="O21" s="7" t="e">
        <f t="shared" si="9"/>
        <v>#DIV/0!</v>
      </c>
      <c r="P21" s="7"/>
      <c r="Q21" s="7" t="e">
        <f t="shared" si="8"/>
        <v>#DIV/0!</v>
      </c>
    </row>
    <row r="22" spans="1:17" ht="29.25" customHeight="1" x14ac:dyDescent="0.2">
      <c r="A22" s="8" t="s">
        <v>61</v>
      </c>
      <c r="B22" s="9" t="s">
        <v>15</v>
      </c>
      <c r="C22" s="10">
        <v>250</v>
      </c>
      <c r="D22" s="10"/>
      <c r="E22" s="10">
        <f t="shared" si="22"/>
        <v>250</v>
      </c>
      <c r="F22" s="10">
        <v>250</v>
      </c>
      <c r="G22" s="10"/>
      <c r="H22" s="10">
        <f t="shared" si="23"/>
        <v>250</v>
      </c>
      <c r="I22" s="10">
        <v>249.9</v>
      </c>
      <c r="J22" s="10"/>
      <c r="K22" s="10">
        <f t="shared" si="24"/>
        <v>249.9</v>
      </c>
      <c r="L22" s="10">
        <f t="shared" si="13"/>
        <v>99.960000000000008</v>
      </c>
      <c r="M22" s="10"/>
      <c r="N22" s="10">
        <f t="shared" si="13"/>
        <v>99.960000000000008</v>
      </c>
      <c r="O22" s="7">
        <f t="shared" si="9"/>
        <v>99.960000000000008</v>
      </c>
      <c r="P22" s="7"/>
      <c r="Q22" s="7">
        <f t="shared" si="8"/>
        <v>99.960000000000008</v>
      </c>
    </row>
    <row r="23" spans="1:17" ht="38.25" x14ac:dyDescent="0.2">
      <c r="A23" s="8" t="s">
        <v>62</v>
      </c>
      <c r="B23" s="9" t="s">
        <v>16</v>
      </c>
      <c r="C23" s="10">
        <v>998.7</v>
      </c>
      <c r="D23" s="10">
        <v>15</v>
      </c>
      <c r="E23" s="10">
        <f t="shared" si="22"/>
        <v>1013.7</v>
      </c>
      <c r="F23" s="10">
        <v>983.7</v>
      </c>
      <c r="G23" s="10">
        <v>15</v>
      </c>
      <c r="H23" s="10">
        <f t="shared" si="23"/>
        <v>998.7</v>
      </c>
      <c r="I23" s="10">
        <v>983.7</v>
      </c>
      <c r="J23" s="10">
        <v>15</v>
      </c>
      <c r="K23" s="10">
        <f t="shared" si="24"/>
        <v>998.7</v>
      </c>
      <c r="L23" s="10">
        <f t="shared" si="13"/>
        <v>98.49804746170021</v>
      </c>
      <c r="M23" s="10"/>
      <c r="N23" s="10">
        <f t="shared" si="13"/>
        <v>98.520272269902335</v>
      </c>
      <c r="O23" s="7">
        <f t="shared" si="9"/>
        <v>100</v>
      </c>
      <c r="P23" s="7"/>
      <c r="Q23" s="7">
        <f t="shared" ref="Q23:Q51" si="25">K23/H23*100</f>
        <v>100</v>
      </c>
    </row>
    <row r="24" spans="1:17" x14ac:dyDescent="0.2">
      <c r="A24" s="5" t="s">
        <v>17</v>
      </c>
      <c r="B24" s="6" t="s">
        <v>85</v>
      </c>
      <c r="C24" s="7">
        <f>C25+C26+C27+C28+C29+C30+C31</f>
        <v>95768.700000000012</v>
      </c>
      <c r="D24" s="7">
        <f>D25+D26+D27+D28+D29+D30+D31</f>
        <v>4370.0999999999995</v>
      </c>
      <c r="E24" s="7">
        <f t="shared" ref="E24:J24" si="26">E25+E26+E27+E28+E29+E30+E31</f>
        <v>100138.8</v>
      </c>
      <c r="F24" s="7">
        <f t="shared" si="26"/>
        <v>73534.8</v>
      </c>
      <c r="G24" s="7">
        <f t="shared" si="26"/>
        <v>2249.3000000000002</v>
      </c>
      <c r="H24" s="7">
        <f t="shared" si="26"/>
        <v>75784.100000000006</v>
      </c>
      <c r="I24" s="7">
        <f t="shared" si="26"/>
        <v>61126.400000000001</v>
      </c>
      <c r="J24" s="7">
        <f t="shared" si="26"/>
        <v>1442.1000000000001</v>
      </c>
      <c r="K24" s="7">
        <f>K25+K26+K27+K28+K29+K30+K31</f>
        <v>62568.500000000007</v>
      </c>
      <c r="L24" s="7">
        <f>I24/C24*100</f>
        <v>63.827116792856117</v>
      </c>
      <c r="M24" s="7">
        <f>J24/D24*100</f>
        <v>32.999244868538483</v>
      </c>
      <c r="N24" s="7">
        <f>K24/E24*100</f>
        <v>62.481775295889307</v>
      </c>
      <c r="O24" s="7">
        <f>I24/F24*100</f>
        <v>83.125812540457034</v>
      </c>
      <c r="P24" s="7">
        <f t="shared" ref="P24:P51" si="27">J24/G24*100</f>
        <v>64.11327968701373</v>
      </c>
      <c r="Q24" s="7">
        <f t="shared" si="25"/>
        <v>82.561513562871369</v>
      </c>
    </row>
    <row r="25" spans="1:17" x14ac:dyDescent="0.2">
      <c r="A25" s="8" t="s">
        <v>63</v>
      </c>
      <c r="B25" s="9" t="s">
        <v>18</v>
      </c>
      <c r="C25" s="10">
        <v>10797.1</v>
      </c>
      <c r="D25" s="10">
        <v>660</v>
      </c>
      <c r="E25" s="10">
        <f t="shared" si="22"/>
        <v>11457.1</v>
      </c>
      <c r="F25" s="10">
        <v>8496.9</v>
      </c>
      <c r="G25" s="10">
        <v>495</v>
      </c>
      <c r="H25" s="10">
        <f t="shared" ref="H25:H30" si="28">F25+G25</f>
        <v>8991.9</v>
      </c>
      <c r="I25" s="10">
        <v>6761.1</v>
      </c>
      <c r="J25" s="10">
        <v>162.69999999999999</v>
      </c>
      <c r="K25" s="10">
        <f t="shared" ref="K25:K30" si="29">I25+J25</f>
        <v>6923.8</v>
      </c>
      <c r="L25" s="10">
        <f t="shared" si="13"/>
        <v>62.61959229793186</v>
      </c>
      <c r="M25" s="10">
        <f t="shared" si="13"/>
        <v>24.651515151515149</v>
      </c>
      <c r="N25" s="10">
        <f t="shared" si="13"/>
        <v>60.432395632402617</v>
      </c>
      <c r="O25" s="7">
        <f t="shared" si="9"/>
        <v>79.571373089008944</v>
      </c>
      <c r="P25" s="7">
        <f t="shared" si="27"/>
        <v>32.868686868686865</v>
      </c>
      <c r="Q25" s="7">
        <f t="shared" si="25"/>
        <v>77.000411481444416</v>
      </c>
    </row>
    <row r="26" spans="1:17" ht="50.25" customHeight="1" x14ac:dyDescent="0.2">
      <c r="A26" s="8" t="s">
        <v>64</v>
      </c>
      <c r="B26" s="9" t="s">
        <v>19</v>
      </c>
      <c r="C26" s="10">
        <v>81461.5</v>
      </c>
      <c r="D26" s="10">
        <v>3503.7</v>
      </c>
      <c r="E26" s="10">
        <f t="shared" si="22"/>
        <v>84965.2</v>
      </c>
      <c r="F26" s="10">
        <v>62265.8</v>
      </c>
      <c r="G26" s="10">
        <v>1547.9</v>
      </c>
      <c r="H26" s="10">
        <f t="shared" si="28"/>
        <v>63813.700000000004</v>
      </c>
      <c r="I26" s="10">
        <v>51896.7</v>
      </c>
      <c r="J26" s="10">
        <v>1073</v>
      </c>
      <c r="K26" s="10">
        <f t="shared" si="29"/>
        <v>52969.7</v>
      </c>
      <c r="L26" s="10">
        <f t="shared" si="13"/>
        <v>63.70702724599964</v>
      </c>
      <c r="M26" s="10">
        <f t="shared" si="13"/>
        <v>30.624768102291867</v>
      </c>
      <c r="N26" s="10">
        <f t="shared" si="13"/>
        <v>62.342818000781499</v>
      </c>
      <c r="O26" s="7">
        <f t="shared" si="9"/>
        <v>83.347038020871793</v>
      </c>
      <c r="P26" s="10">
        <f t="shared" si="27"/>
        <v>69.319723496349894</v>
      </c>
      <c r="Q26" s="7">
        <f t="shared" si="25"/>
        <v>83.006783809746182</v>
      </c>
    </row>
    <row r="27" spans="1:17" ht="42.75" customHeight="1" x14ac:dyDescent="0.2">
      <c r="A27" s="8" t="s">
        <v>65</v>
      </c>
      <c r="B27" s="9" t="s">
        <v>20</v>
      </c>
      <c r="C27" s="10">
        <v>966.1</v>
      </c>
      <c r="D27" s="10"/>
      <c r="E27" s="10">
        <f t="shared" si="22"/>
        <v>966.1</v>
      </c>
      <c r="F27" s="10">
        <v>742</v>
      </c>
      <c r="G27" s="10"/>
      <c r="H27" s="10">
        <f t="shared" si="28"/>
        <v>742</v>
      </c>
      <c r="I27" s="10">
        <v>629.9</v>
      </c>
      <c r="J27" s="10"/>
      <c r="K27" s="10">
        <f t="shared" si="29"/>
        <v>629.9</v>
      </c>
      <c r="L27" s="10">
        <f t="shared" si="13"/>
        <v>65.200289825069873</v>
      </c>
      <c r="M27" s="10"/>
      <c r="N27" s="10">
        <f t="shared" si="13"/>
        <v>65.200289825069873</v>
      </c>
      <c r="O27" s="7">
        <f t="shared" si="9"/>
        <v>84.892183288409697</v>
      </c>
      <c r="P27" s="10"/>
      <c r="Q27" s="7">
        <f t="shared" si="25"/>
        <v>84.892183288409697</v>
      </c>
    </row>
    <row r="28" spans="1:17" ht="18.75" customHeight="1" x14ac:dyDescent="0.2">
      <c r="A28" s="8" t="s">
        <v>66</v>
      </c>
      <c r="B28" s="9" t="s">
        <v>21</v>
      </c>
      <c r="C28" s="10">
        <v>673.3</v>
      </c>
      <c r="D28" s="10"/>
      <c r="E28" s="10">
        <f t="shared" si="22"/>
        <v>673.3</v>
      </c>
      <c r="F28" s="10">
        <v>673.3</v>
      </c>
      <c r="G28" s="10"/>
      <c r="H28" s="10">
        <f t="shared" si="28"/>
        <v>673.3</v>
      </c>
      <c r="I28" s="10">
        <v>672.9</v>
      </c>
      <c r="J28" s="10"/>
      <c r="K28" s="10">
        <f t="shared" si="29"/>
        <v>672.9</v>
      </c>
      <c r="L28" s="10">
        <f t="shared" si="13"/>
        <v>99.940591118372197</v>
      </c>
      <c r="M28" s="10"/>
      <c r="N28" s="10">
        <f t="shared" si="13"/>
        <v>99.940591118372197</v>
      </c>
      <c r="O28" s="7">
        <f t="shared" si="9"/>
        <v>99.940591118372197</v>
      </c>
      <c r="P28" s="10"/>
      <c r="Q28" s="7">
        <f t="shared" si="25"/>
        <v>99.940591118372197</v>
      </c>
    </row>
    <row r="29" spans="1:17" ht="27" customHeight="1" x14ac:dyDescent="0.2">
      <c r="A29" s="8" t="s">
        <v>67</v>
      </c>
      <c r="B29" s="9" t="s">
        <v>22</v>
      </c>
      <c r="C29" s="10">
        <v>1841.7</v>
      </c>
      <c r="D29" s="10"/>
      <c r="E29" s="10">
        <f t="shared" si="22"/>
        <v>1841.7</v>
      </c>
      <c r="F29" s="10">
        <v>1333.3</v>
      </c>
      <c r="G29" s="10"/>
      <c r="H29" s="10">
        <f t="shared" si="28"/>
        <v>1333.3</v>
      </c>
      <c r="I29" s="10">
        <v>1149.5</v>
      </c>
      <c r="J29" s="10"/>
      <c r="K29" s="10">
        <f t="shared" si="29"/>
        <v>1149.5</v>
      </c>
      <c r="L29" s="10">
        <f t="shared" si="13"/>
        <v>62.415159906608018</v>
      </c>
      <c r="M29" s="10"/>
      <c r="N29" s="10">
        <f t="shared" si="13"/>
        <v>62.415159906608018</v>
      </c>
      <c r="O29" s="7">
        <f t="shared" si="9"/>
        <v>86.214655366384164</v>
      </c>
      <c r="P29" s="10"/>
      <c r="Q29" s="7">
        <f t="shared" si="25"/>
        <v>86.214655366384164</v>
      </c>
    </row>
    <row r="30" spans="1:17" x14ac:dyDescent="0.2">
      <c r="A30" s="8" t="s">
        <v>68</v>
      </c>
      <c r="B30" s="9" t="s">
        <v>23</v>
      </c>
      <c r="C30" s="10">
        <v>29</v>
      </c>
      <c r="D30" s="10"/>
      <c r="E30" s="10">
        <f t="shared" si="22"/>
        <v>29</v>
      </c>
      <c r="F30" s="10">
        <v>23.5</v>
      </c>
      <c r="G30" s="10"/>
      <c r="H30" s="10">
        <f t="shared" si="28"/>
        <v>23.5</v>
      </c>
      <c r="I30" s="10">
        <v>16.3</v>
      </c>
      <c r="J30" s="10"/>
      <c r="K30" s="10">
        <f t="shared" si="29"/>
        <v>16.3</v>
      </c>
      <c r="L30" s="10">
        <f t="shared" si="13"/>
        <v>56.206896551724142</v>
      </c>
      <c r="M30" s="10"/>
      <c r="N30" s="10">
        <f t="shared" si="13"/>
        <v>56.206896551724142</v>
      </c>
      <c r="O30" s="7">
        <f t="shared" si="9"/>
        <v>69.361702127659569</v>
      </c>
      <c r="P30" s="10"/>
      <c r="Q30" s="7">
        <f t="shared" si="25"/>
        <v>69.361702127659569</v>
      </c>
    </row>
    <row r="31" spans="1:17" x14ac:dyDescent="0.2">
      <c r="A31" s="8" t="s">
        <v>97</v>
      </c>
      <c r="B31" s="9" t="s">
        <v>98</v>
      </c>
      <c r="C31" s="10"/>
      <c r="D31" s="10">
        <v>206.4</v>
      </c>
      <c r="E31" s="10">
        <f>C31+D31</f>
        <v>206.4</v>
      </c>
      <c r="F31" s="10"/>
      <c r="G31" s="10">
        <v>206.4</v>
      </c>
      <c r="H31" s="10">
        <f>F31+G31</f>
        <v>206.4</v>
      </c>
      <c r="I31" s="10"/>
      <c r="J31" s="10">
        <v>206.4</v>
      </c>
      <c r="K31" s="10">
        <f>I31+J31</f>
        <v>206.4</v>
      </c>
      <c r="L31" s="10"/>
      <c r="M31" s="10">
        <f t="shared" si="13"/>
        <v>100</v>
      </c>
      <c r="N31" s="10">
        <f t="shared" si="13"/>
        <v>100</v>
      </c>
      <c r="O31" s="7"/>
      <c r="P31" s="10">
        <f t="shared" si="27"/>
        <v>100</v>
      </c>
      <c r="Q31" s="7">
        <f t="shared" si="25"/>
        <v>100</v>
      </c>
    </row>
    <row r="32" spans="1:17" ht="25.5" x14ac:dyDescent="0.2">
      <c r="A32" s="5" t="s">
        <v>24</v>
      </c>
      <c r="B32" s="6" t="s">
        <v>86</v>
      </c>
      <c r="C32" s="7">
        <f>C33+C34+C35+C36+C37+C38+C39+C40+C41+C42</f>
        <v>1323.8649999999998</v>
      </c>
      <c r="D32" s="7">
        <f t="shared" ref="D32:K32" si="30">D33+D34+D35+D36+D37+D38+D39+D40+D41+D42</f>
        <v>1720.66</v>
      </c>
      <c r="E32" s="7">
        <f t="shared" si="30"/>
        <v>3044.5249999999996</v>
      </c>
      <c r="F32" s="7">
        <f t="shared" si="30"/>
        <v>1094.9000000000001</v>
      </c>
      <c r="G32" s="7">
        <f t="shared" si="30"/>
        <v>696.36</v>
      </c>
      <c r="H32" s="7">
        <f t="shared" si="30"/>
        <v>1791.2600000000002</v>
      </c>
      <c r="I32" s="7">
        <f t="shared" si="30"/>
        <v>584.79999999999995</v>
      </c>
      <c r="J32" s="7">
        <f t="shared" si="30"/>
        <v>13.46</v>
      </c>
      <c r="K32" s="7">
        <f t="shared" si="30"/>
        <v>598.26</v>
      </c>
      <c r="L32" s="7">
        <f>I32/C32*100</f>
        <v>44.173688404784478</v>
      </c>
      <c r="M32" s="7">
        <f>J32/D32*100</f>
        <v>0.78225797077865478</v>
      </c>
      <c r="N32" s="7">
        <f>K32/E32*100</f>
        <v>19.650355966858545</v>
      </c>
      <c r="O32" s="7">
        <f>I32/F32*100</f>
        <v>53.411270435656213</v>
      </c>
      <c r="P32" s="7">
        <f t="shared" si="27"/>
        <v>1.9329082658395083</v>
      </c>
      <c r="Q32" s="7">
        <f t="shared" si="25"/>
        <v>33.39883657313846</v>
      </c>
    </row>
    <row r="33" spans="1:17" ht="25.5" x14ac:dyDescent="0.2">
      <c r="A33" s="8" t="s">
        <v>69</v>
      </c>
      <c r="B33" s="9" t="s">
        <v>25</v>
      </c>
      <c r="C33" s="10">
        <v>5</v>
      </c>
      <c r="D33" s="10"/>
      <c r="E33" s="10">
        <f t="shared" si="22"/>
        <v>5</v>
      </c>
      <c r="F33" s="10">
        <v>3.8</v>
      </c>
      <c r="G33" s="10"/>
      <c r="H33" s="10">
        <f t="shared" ref="H33:H42" si="31">F33+G33</f>
        <v>3.8</v>
      </c>
      <c r="I33" s="10">
        <v>1.6</v>
      </c>
      <c r="J33" s="10"/>
      <c r="K33" s="10">
        <f t="shared" ref="K33:K42" si="32">I33+J33</f>
        <v>1.6</v>
      </c>
      <c r="L33" s="10">
        <f t="shared" si="13"/>
        <v>32</v>
      </c>
      <c r="M33" s="10"/>
      <c r="N33" s="10">
        <f t="shared" si="13"/>
        <v>32</v>
      </c>
      <c r="O33" s="7">
        <f t="shared" si="9"/>
        <v>42.10526315789474</v>
      </c>
      <c r="P33" s="7"/>
      <c r="Q33" s="7">
        <f t="shared" si="25"/>
        <v>42.10526315789474</v>
      </c>
    </row>
    <row r="34" spans="1:17" ht="25.5" x14ac:dyDescent="0.2">
      <c r="A34" s="8" t="s">
        <v>70</v>
      </c>
      <c r="B34" s="9" t="s">
        <v>26</v>
      </c>
      <c r="C34" s="10">
        <v>54.9</v>
      </c>
      <c r="D34" s="10"/>
      <c r="E34" s="10">
        <f t="shared" si="22"/>
        <v>54.9</v>
      </c>
      <c r="F34" s="10">
        <v>45</v>
      </c>
      <c r="G34" s="10"/>
      <c r="H34" s="10">
        <f t="shared" si="31"/>
        <v>45</v>
      </c>
      <c r="I34" s="10">
        <v>19</v>
      </c>
      <c r="J34" s="10"/>
      <c r="K34" s="10">
        <f t="shared" si="32"/>
        <v>19</v>
      </c>
      <c r="L34" s="10">
        <f t="shared" si="13"/>
        <v>34.608378870673953</v>
      </c>
      <c r="M34" s="10"/>
      <c r="N34" s="10">
        <f t="shared" si="13"/>
        <v>34.608378870673953</v>
      </c>
      <c r="O34" s="7">
        <f t="shared" si="9"/>
        <v>42.222222222222221</v>
      </c>
      <c r="P34" s="7"/>
      <c r="Q34" s="7">
        <f t="shared" si="25"/>
        <v>42.222222222222221</v>
      </c>
    </row>
    <row r="35" spans="1:17" ht="38.25" x14ac:dyDescent="0.2">
      <c r="A35" s="8" t="s">
        <v>71</v>
      </c>
      <c r="B35" s="9" t="s">
        <v>27</v>
      </c>
      <c r="C35" s="10">
        <v>428</v>
      </c>
      <c r="D35" s="10"/>
      <c r="E35" s="10">
        <f t="shared" si="22"/>
        <v>428</v>
      </c>
      <c r="F35" s="10">
        <v>349.3</v>
      </c>
      <c r="G35" s="10"/>
      <c r="H35" s="10">
        <f t="shared" si="31"/>
        <v>349.3</v>
      </c>
      <c r="I35" s="10">
        <v>140.1</v>
      </c>
      <c r="J35" s="10"/>
      <c r="K35" s="10">
        <f t="shared" si="32"/>
        <v>140.1</v>
      </c>
      <c r="L35" s="10">
        <f t="shared" si="13"/>
        <v>32.733644859813083</v>
      </c>
      <c r="M35" s="10"/>
      <c r="N35" s="10">
        <f t="shared" si="13"/>
        <v>32.733644859813083</v>
      </c>
      <c r="O35" s="7">
        <f t="shared" si="9"/>
        <v>40.108789006584594</v>
      </c>
      <c r="P35" s="7"/>
      <c r="Q35" s="7">
        <f t="shared" si="25"/>
        <v>40.108789006584594</v>
      </c>
    </row>
    <row r="36" spans="1:17" ht="25.5" x14ac:dyDescent="0.2">
      <c r="A36" s="8" t="s">
        <v>72</v>
      </c>
      <c r="B36" s="9" t="s">
        <v>28</v>
      </c>
      <c r="C36" s="10">
        <v>26.5</v>
      </c>
      <c r="D36" s="10"/>
      <c r="E36" s="10">
        <f t="shared" si="22"/>
        <v>26.5</v>
      </c>
      <c r="F36" s="10">
        <v>19.8</v>
      </c>
      <c r="G36" s="10"/>
      <c r="H36" s="10">
        <f t="shared" si="31"/>
        <v>19.8</v>
      </c>
      <c r="I36" s="10">
        <v>13</v>
      </c>
      <c r="J36" s="10"/>
      <c r="K36" s="10">
        <f t="shared" si="32"/>
        <v>13</v>
      </c>
      <c r="L36" s="10">
        <f t="shared" si="13"/>
        <v>49.056603773584904</v>
      </c>
      <c r="M36" s="10"/>
      <c r="N36" s="10">
        <f t="shared" si="13"/>
        <v>49.056603773584904</v>
      </c>
      <c r="O36" s="7">
        <f t="shared" si="9"/>
        <v>65.656565656565661</v>
      </c>
      <c r="P36" s="7"/>
      <c r="Q36" s="7">
        <f t="shared" si="25"/>
        <v>65.656565656565661</v>
      </c>
    </row>
    <row r="37" spans="1:17" ht="54" hidden="1" customHeight="1" x14ac:dyDescent="0.2">
      <c r="A37" s="8" t="s">
        <v>73</v>
      </c>
      <c r="B37" s="9" t="s">
        <v>29</v>
      </c>
      <c r="C37" s="10">
        <v>0</v>
      </c>
      <c r="D37" s="10"/>
      <c r="E37" s="10">
        <f t="shared" si="22"/>
        <v>0</v>
      </c>
      <c r="F37" s="10">
        <v>0</v>
      </c>
      <c r="G37" s="10"/>
      <c r="H37" s="10">
        <f t="shared" si="31"/>
        <v>0</v>
      </c>
      <c r="I37" s="10">
        <v>0</v>
      </c>
      <c r="J37" s="10"/>
      <c r="K37" s="10">
        <f t="shared" si="32"/>
        <v>0</v>
      </c>
      <c r="L37" s="10" t="e">
        <f t="shared" si="13"/>
        <v>#DIV/0!</v>
      </c>
      <c r="M37" s="10"/>
      <c r="N37" s="10" t="e">
        <f t="shared" si="13"/>
        <v>#DIV/0!</v>
      </c>
      <c r="O37" s="7" t="e">
        <f t="shared" si="9"/>
        <v>#DIV/0!</v>
      </c>
      <c r="P37" s="7"/>
      <c r="Q37" s="7" t="e">
        <f t="shared" si="25"/>
        <v>#DIV/0!</v>
      </c>
    </row>
    <row r="38" spans="1:17" ht="60.75" customHeight="1" x14ac:dyDescent="0.2">
      <c r="A38" s="8" t="s">
        <v>74</v>
      </c>
      <c r="B38" s="9" t="s">
        <v>30</v>
      </c>
      <c r="C38" s="10">
        <v>103.66500000000001</v>
      </c>
      <c r="D38" s="10"/>
      <c r="E38" s="10">
        <f t="shared" si="22"/>
        <v>103.66500000000001</v>
      </c>
      <c r="F38" s="10">
        <v>95.2</v>
      </c>
      <c r="G38" s="10"/>
      <c r="H38" s="10">
        <f t="shared" si="31"/>
        <v>95.2</v>
      </c>
      <c r="I38" s="10">
        <v>67</v>
      </c>
      <c r="J38" s="10"/>
      <c r="K38" s="10">
        <f t="shared" si="32"/>
        <v>67</v>
      </c>
      <c r="L38" s="10">
        <f t="shared" si="13"/>
        <v>64.63126416823421</v>
      </c>
      <c r="M38" s="10"/>
      <c r="N38" s="10">
        <f t="shared" si="13"/>
        <v>64.63126416823421</v>
      </c>
      <c r="O38" s="7">
        <f t="shared" si="9"/>
        <v>70.378151260504197</v>
      </c>
      <c r="P38" s="7"/>
      <c r="Q38" s="7">
        <f t="shared" si="25"/>
        <v>70.378151260504197</v>
      </c>
    </row>
    <row r="39" spans="1:17" ht="25.5" x14ac:dyDescent="0.2">
      <c r="A39" s="8" t="s">
        <v>75</v>
      </c>
      <c r="B39" s="9" t="s">
        <v>31</v>
      </c>
      <c r="C39" s="10">
        <v>4.8000000000000007</v>
      </c>
      <c r="D39" s="10"/>
      <c r="E39" s="10">
        <f t="shared" si="22"/>
        <v>4.8000000000000007</v>
      </c>
      <c r="F39" s="10">
        <v>3.6</v>
      </c>
      <c r="G39" s="10"/>
      <c r="H39" s="10">
        <f t="shared" si="31"/>
        <v>3.6</v>
      </c>
      <c r="I39" s="10">
        <v>2.2000000000000002</v>
      </c>
      <c r="J39" s="10"/>
      <c r="K39" s="10">
        <f t="shared" si="32"/>
        <v>2.2000000000000002</v>
      </c>
      <c r="L39" s="10">
        <f t="shared" si="13"/>
        <v>45.833333333333329</v>
      </c>
      <c r="M39" s="10"/>
      <c r="N39" s="10">
        <f t="shared" si="13"/>
        <v>45.833333333333329</v>
      </c>
      <c r="O39" s="7">
        <f t="shared" si="9"/>
        <v>61.111111111111114</v>
      </c>
      <c r="P39" s="7"/>
      <c r="Q39" s="7">
        <f t="shared" si="25"/>
        <v>61.111111111111114</v>
      </c>
    </row>
    <row r="40" spans="1:17" ht="21.75" customHeight="1" x14ac:dyDescent="0.2">
      <c r="A40" s="8" t="s">
        <v>76</v>
      </c>
      <c r="B40" s="9" t="s">
        <v>32</v>
      </c>
      <c r="C40" s="10">
        <v>110.00000000000001</v>
      </c>
      <c r="D40" s="10">
        <v>13.46</v>
      </c>
      <c r="E40" s="10">
        <f t="shared" si="22"/>
        <v>123.46000000000001</v>
      </c>
      <c r="F40" s="10">
        <v>99.5</v>
      </c>
      <c r="G40" s="10">
        <v>13.46</v>
      </c>
      <c r="H40" s="10">
        <f t="shared" si="31"/>
        <v>112.96000000000001</v>
      </c>
      <c r="I40" s="10">
        <v>15</v>
      </c>
      <c r="J40" s="10">
        <v>13.46</v>
      </c>
      <c r="K40" s="10">
        <f t="shared" si="32"/>
        <v>28.46</v>
      </c>
      <c r="L40" s="10">
        <f t="shared" si="13"/>
        <v>13.636363636363635</v>
      </c>
      <c r="M40" s="10">
        <f t="shared" si="13"/>
        <v>100</v>
      </c>
      <c r="N40" s="10">
        <f t="shared" si="13"/>
        <v>23.052000647983149</v>
      </c>
      <c r="O40" s="7">
        <f t="shared" si="9"/>
        <v>15.075376884422109</v>
      </c>
      <c r="P40" s="7">
        <f t="shared" si="27"/>
        <v>100</v>
      </c>
      <c r="Q40" s="7">
        <f t="shared" si="25"/>
        <v>25.194759206798867</v>
      </c>
    </row>
    <row r="41" spans="1:17" ht="25.5" x14ac:dyDescent="0.2">
      <c r="A41" s="8" t="s">
        <v>77</v>
      </c>
      <c r="B41" s="9" t="s">
        <v>33</v>
      </c>
      <c r="C41" s="10">
        <v>591</v>
      </c>
      <c r="D41" s="10"/>
      <c r="E41" s="10">
        <f t="shared" si="22"/>
        <v>591</v>
      </c>
      <c r="F41" s="10">
        <v>478.7</v>
      </c>
      <c r="G41" s="10"/>
      <c r="H41" s="10">
        <f t="shared" si="31"/>
        <v>478.7</v>
      </c>
      <c r="I41" s="10">
        <v>326.89999999999998</v>
      </c>
      <c r="J41" s="10"/>
      <c r="K41" s="10">
        <f t="shared" si="32"/>
        <v>326.89999999999998</v>
      </c>
      <c r="L41" s="10">
        <f t="shared" si="13"/>
        <v>55.313028764805402</v>
      </c>
      <c r="M41" s="10"/>
      <c r="N41" s="10">
        <f t="shared" si="13"/>
        <v>55.313028764805402</v>
      </c>
      <c r="O41" s="7">
        <f t="shared" si="9"/>
        <v>68.289116356799667</v>
      </c>
      <c r="P41" s="7"/>
      <c r="Q41" s="7">
        <f t="shared" si="25"/>
        <v>68.289116356799667</v>
      </c>
    </row>
    <row r="42" spans="1:17" ht="76.5" customHeight="1" x14ac:dyDescent="0.2">
      <c r="A42" s="8" t="s">
        <v>99</v>
      </c>
      <c r="B42" s="9" t="s">
        <v>100</v>
      </c>
      <c r="C42" s="10">
        <v>0</v>
      </c>
      <c r="D42" s="10">
        <v>1707.2</v>
      </c>
      <c r="E42" s="10">
        <f t="shared" si="22"/>
        <v>1707.2</v>
      </c>
      <c r="F42" s="10"/>
      <c r="G42" s="10">
        <v>682.9</v>
      </c>
      <c r="H42" s="10">
        <f t="shared" si="31"/>
        <v>682.9</v>
      </c>
      <c r="I42" s="10">
        <v>0</v>
      </c>
      <c r="J42" s="10">
        <v>0</v>
      </c>
      <c r="K42" s="10">
        <f t="shared" si="32"/>
        <v>0</v>
      </c>
      <c r="L42" s="10" t="e">
        <f t="shared" si="13"/>
        <v>#DIV/0!</v>
      </c>
      <c r="M42" s="10"/>
      <c r="N42" s="10">
        <f t="shared" si="13"/>
        <v>0</v>
      </c>
      <c r="O42" s="7"/>
      <c r="P42" s="7"/>
      <c r="Q42" s="7">
        <f t="shared" si="25"/>
        <v>0</v>
      </c>
    </row>
    <row r="43" spans="1:17" ht="25.5" x14ac:dyDescent="0.2">
      <c r="A43" s="5" t="s">
        <v>34</v>
      </c>
      <c r="B43" s="6" t="s">
        <v>87</v>
      </c>
      <c r="C43" s="7">
        <f t="shared" ref="C43" si="33">C44+C45+C46+C47</f>
        <v>6225.2</v>
      </c>
      <c r="D43" s="7">
        <f t="shared" ref="D43" si="34">D44+D45+D46+D47</f>
        <v>1681.77</v>
      </c>
      <c r="E43" s="7">
        <f t="shared" ref="E43" si="35">E44+E45+E46+E47</f>
        <v>7906.9699999999993</v>
      </c>
      <c r="F43" s="7">
        <f t="shared" ref="F43" si="36">F44+F45+F46+F47</f>
        <v>5803.0999999999995</v>
      </c>
      <c r="G43" s="7">
        <f t="shared" ref="G43" si="37">G44+G45+G46+G47</f>
        <v>1658.8</v>
      </c>
      <c r="H43" s="7">
        <f t="shared" ref="H43" si="38">H44+H45+H46+H47</f>
        <v>7461.9000000000005</v>
      </c>
      <c r="I43" s="7">
        <f t="shared" ref="I43" si="39">I44+I45+I46+I47</f>
        <v>4845.6000000000004</v>
      </c>
      <c r="J43" s="7">
        <f t="shared" ref="J43:K43" si="40">J44+J45+J46+J47</f>
        <v>1239.8</v>
      </c>
      <c r="K43" s="7">
        <f t="shared" si="40"/>
        <v>6085.4</v>
      </c>
      <c r="L43" s="7">
        <f>I43/C43*100</f>
        <v>77.838463021268396</v>
      </c>
      <c r="M43" s="7">
        <f>J43/D43*100</f>
        <v>73.719949814778474</v>
      </c>
      <c r="N43" s="7">
        <f>K43/E43*100</f>
        <v>76.96247740917191</v>
      </c>
      <c r="O43" s="7">
        <f>I43/F43*100</f>
        <v>83.500198169943658</v>
      </c>
      <c r="P43" s="7">
        <f t="shared" si="27"/>
        <v>74.74077646491439</v>
      </c>
      <c r="Q43" s="7">
        <f t="shared" si="25"/>
        <v>81.552955681528829</v>
      </c>
    </row>
    <row r="44" spans="1:17" ht="13.5" customHeight="1" x14ac:dyDescent="0.2">
      <c r="A44" s="8" t="s">
        <v>78</v>
      </c>
      <c r="B44" s="9" t="s">
        <v>35</v>
      </c>
      <c r="C44" s="10">
        <v>1615.6</v>
      </c>
      <c r="D44" s="10">
        <v>1598.77</v>
      </c>
      <c r="E44" s="10">
        <f>C44+D44</f>
        <v>3214.37</v>
      </c>
      <c r="F44" s="10">
        <v>1286.8</v>
      </c>
      <c r="G44" s="10">
        <v>1578.5</v>
      </c>
      <c r="H44" s="10">
        <f t="shared" ref="H44:H47" si="41">F44+G44</f>
        <v>2865.3</v>
      </c>
      <c r="I44" s="10">
        <v>1238.5999999999999</v>
      </c>
      <c r="J44" s="10">
        <v>1159.5</v>
      </c>
      <c r="K44" s="10">
        <f t="shared" ref="K44:K47" si="42">I44+J44</f>
        <v>2398.1</v>
      </c>
      <c r="L44" s="10">
        <f t="shared" si="13"/>
        <v>76.665016093092348</v>
      </c>
      <c r="M44" s="10">
        <f t="shared" si="13"/>
        <v>72.524503211844106</v>
      </c>
      <c r="N44" s="10">
        <f t="shared" si="13"/>
        <v>74.605599230953501</v>
      </c>
      <c r="O44" s="7">
        <f t="shared" si="9"/>
        <v>96.254274168479952</v>
      </c>
      <c r="P44" s="7">
        <f t="shared" si="27"/>
        <v>73.455812480202724</v>
      </c>
      <c r="Q44" s="7">
        <f t="shared" si="25"/>
        <v>83.694552053886156</v>
      </c>
    </row>
    <row r="45" spans="1:17" ht="13.5" customHeight="1" x14ac:dyDescent="0.2">
      <c r="A45" s="8" t="s">
        <v>79</v>
      </c>
      <c r="B45" s="9" t="s">
        <v>36</v>
      </c>
      <c r="C45" s="10">
        <v>1388.1</v>
      </c>
      <c r="D45" s="10">
        <v>79</v>
      </c>
      <c r="E45" s="10">
        <f t="shared" si="22"/>
        <v>1467.1</v>
      </c>
      <c r="F45" s="10">
        <v>1347.2</v>
      </c>
      <c r="G45" s="10">
        <v>76.599999999999994</v>
      </c>
      <c r="H45" s="10">
        <f t="shared" si="41"/>
        <v>1423.8</v>
      </c>
      <c r="I45" s="10">
        <v>1097.0999999999999</v>
      </c>
      <c r="J45" s="10">
        <v>76.599999999999994</v>
      </c>
      <c r="K45" s="10">
        <f t="shared" si="42"/>
        <v>1173.6999999999998</v>
      </c>
      <c r="L45" s="10">
        <f t="shared" si="13"/>
        <v>79.036092500540306</v>
      </c>
      <c r="M45" s="10">
        <f t="shared" si="13"/>
        <v>96.962025316455694</v>
      </c>
      <c r="N45" s="10">
        <f t="shared" si="13"/>
        <v>80.00136323359007</v>
      </c>
      <c r="O45" s="7">
        <f t="shared" si="9"/>
        <v>81.435570071258894</v>
      </c>
      <c r="P45" s="7">
        <f t="shared" si="27"/>
        <v>100</v>
      </c>
      <c r="Q45" s="7">
        <f t="shared" si="25"/>
        <v>82.43433066441915</v>
      </c>
    </row>
    <row r="46" spans="1:17" ht="35.25" customHeight="1" x14ac:dyDescent="0.2">
      <c r="A46" s="8" t="s">
        <v>80</v>
      </c>
      <c r="B46" s="9" t="s">
        <v>37</v>
      </c>
      <c r="C46" s="10">
        <v>2930.2</v>
      </c>
      <c r="D46" s="10">
        <v>4</v>
      </c>
      <c r="E46" s="10">
        <f t="shared" si="22"/>
        <v>2934.2</v>
      </c>
      <c r="F46" s="10">
        <v>2927.9</v>
      </c>
      <c r="G46" s="10">
        <v>3.7</v>
      </c>
      <c r="H46" s="10">
        <f t="shared" si="41"/>
        <v>2931.6</v>
      </c>
      <c r="I46" s="10">
        <v>2275.4</v>
      </c>
      <c r="J46" s="10">
        <v>3.7</v>
      </c>
      <c r="K46" s="10">
        <f t="shared" si="42"/>
        <v>2279.1</v>
      </c>
      <c r="L46" s="10">
        <f t="shared" si="13"/>
        <v>77.653402498123</v>
      </c>
      <c r="M46" s="10">
        <f t="shared" si="13"/>
        <v>92.5</v>
      </c>
      <c r="N46" s="10">
        <f t="shared" si="13"/>
        <v>77.673641878535889</v>
      </c>
      <c r="O46" s="7">
        <f t="shared" si="9"/>
        <v>77.714402814303767</v>
      </c>
      <c r="P46" s="10">
        <f t="shared" si="27"/>
        <v>100</v>
      </c>
      <c r="Q46" s="7">
        <f t="shared" si="25"/>
        <v>77.742529676627086</v>
      </c>
    </row>
    <row r="47" spans="1:17" ht="25.5" x14ac:dyDescent="0.2">
      <c r="A47" s="8" t="s">
        <v>81</v>
      </c>
      <c r="B47" s="9" t="s">
        <v>38</v>
      </c>
      <c r="C47" s="10">
        <v>291.3</v>
      </c>
      <c r="D47" s="10"/>
      <c r="E47" s="10">
        <f t="shared" si="22"/>
        <v>291.3</v>
      </c>
      <c r="F47" s="10">
        <v>241.2</v>
      </c>
      <c r="G47" s="10"/>
      <c r="H47" s="10">
        <f t="shared" si="41"/>
        <v>241.2</v>
      </c>
      <c r="I47" s="10">
        <v>234.5</v>
      </c>
      <c r="J47" s="10"/>
      <c r="K47" s="10">
        <f t="shared" si="42"/>
        <v>234.5</v>
      </c>
      <c r="L47" s="10">
        <f t="shared" si="13"/>
        <v>80.501201510470295</v>
      </c>
      <c r="M47" s="10"/>
      <c r="N47" s="10">
        <f t="shared" si="13"/>
        <v>80.501201510470295</v>
      </c>
      <c r="O47" s="7">
        <f t="shared" si="9"/>
        <v>97.222222222222229</v>
      </c>
      <c r="P47" s="7"/>
      <c r="Q47" s="7">
        <f t="shared" si="25"/>
        <v>97.222222222222229</v>
      </c>
    </row>
    <row r="48" spans="1:17" ht="25.5" x14ac:dyDescent="0.2">
      <c r="A48" s="5" t="s">
        <v>39</v>
      </c>
      <c r="B48" s="6" t="s">
        <v>88</v>
      </c>
      <c r="C48" s="7">
        <f>C49+C50</f>
        <v>925</v>
      </c>
      <c r="D48" s="7">
        <f t="shared" ref="D48:K48" si="43">D49+D50</f>
        <v>704.6</v>
      </c>
      <c r="E48" s="7">
        <f t="shared" si="43"/>
        <v>1629.6</v>
      </c>
      <c r="F48" s="7">
        <f t="shared" si="43"/>
        <v>345</v>
      </c>
      <c r="G48" s="7">
        <f t="shared" si="43"/>
        <v>455</v>
      </c>
      <c r="H48" s="7">
        <f t="shared" si="43"/>
        <v>800</v>
      </c>
      <c r="I48" s="7">
        <f t="shared" si="43"/>
        <v>295</v>
      </c>
      <c r="J48" s="7">
        <f t="shared" si="43"/>
        <v>455</v>
      </c>
      <c r="K48" s="7">
        <f t="shared" si="43"/>
        <v>750</v>
      </c>
      <c r="L48" s="7">
        <f>I48/C48*100</f>
        <v>31.891891891891895</v>
      </c>
      <c r="M48" s="7"/>
      <c r="N48" s="7">
        <f>K48/E48*100</f>
        <v>46.023564064801178</v>
      </c>
      <c r="O48" s="7">
        <f>I48/F48*100</f>
        <v>85.507246376811594</v>
      </c>
      <c r="P48" s="7"/>
      <c r="Q48" s="7">
        <f t="shared" si="25"/>
        <v>93.75</v>
      </c>
    </row>
    <row r="49" spans="1:17" ht="14.25" customHeight="1" x14ac:dyDescent="0.2">
      <c r="A49" s="8" t="s">
        <v>82</v>
      </c>
      <c r="B49" s="9" t="s">
        <v>40</v>
      </c>
      <c r="C49" s="10">
        <v>50</v>
      </c>
      <c r="D49" s="10"/>
      <c r="E49" s="10">
        <f t="shared" si="22"/>
        <v>50</v>
      </c>
      <c r="F49" s="10">
        <v>50</v>
      </c>
      <c r="G49" s="10"/>
      <c r="H49" s="10">
        <f t="shared" ref="H49:H50" si="44">F49+G49</f>
        <v>50</v>
      </c>
      <c r="I49" s="10">
        <v>0</v>
      </c>
      <c r="J49" s="10">
        <v>0</v>
      </c>
      <c r="K49" s="10">
        <f t="shared" ref="K49:K50" si="45">I49+J49</f>
        <v>0</v>
      </c>
      <c r="L49" s="10">
        <f t="shared" si="13"/>
        <v>0</v>
      </c>
      <c r="M49" s="10"/>
      <c r="N49" s="10">
        <f t="shared" si="13"/>
        <v>0</v>
      </c>
      <c r="O49" s="7">
        <f t="shared" si="9"/>
        <v>0</v>
      </c>
      <c r="P49" s="7"/>
      <c r="Q49" s="7">
        <f t="shared" si="25"/>
        <v>0</v>
      </c>
    </row>
    <row r="50" spans="1:17" ht="14.25" customHeight="1" x14ac:dyDescent="0.2">
      <c r="A50" s="8" t="s">
        <v>101</v>
      </c>
      <c r="B50" s="9" t="s">
        <v>102</v>
      </c>
      <c r="C50" s="10">
        <v>875</v>
      </c>
      <c r="D50" s="10">
        <v>704.6</v>
      </c>
      <c r="E50" s="10">
        <f t="shared" si="22"/>
        <v>1579.6</v>
      </c>
      <c r="F50" s="10">
        <v>295</v>
      </c>
      <c r="G50" s="10">
        <v>455</v>
      </c>
      <c r="H50" s="10">
        <f t="shared" si="44"/>
        <v>750</v>
      </c>
      <c r="I50" s="10">
        <v>295</v>
      </c>
      <c r="J50" s="10">
        <v>455</v>
      </c>
      <c r="K50" s="10">
        <f t="shared" si="45"/>
        <v>750</v>
      </c>
      <c r="L50" s="10">
        <f t="shared" si="13"/>
        <v>33.714285714285715</v>
      </c>
      <c r="M50" s="10">
        <f t="shared" si="13"/>
        <v>64.575645756457561</v>
      </c>
      <c r="N50" s="10">
        <f t="shared" si="13"/>
        <v>47.480374778424924</v>
      </c>
      <c r="O50" s="7">
        <f t="shared" si="9"/>
        <v>100</v>
      </c>
      <c r="P50" s="10">
        <f t="shared" si="27"/>
        <v>100</v>
      </c>
      <c r="Q50" s="7">
        <f t="shared" si="25"/>
        <v>100</v>
      </c>
    </row>
    <row r="51" spans="1:17" x14ac:dyDescent="0.2">
      <c r="A51" s="5" t="s">
        <v>41</v>
      </c>
      <c r="B51" s="6" t="s">
        <v>42</v>
      </c>
      <c r="C51" s="7">
        <f t="shared" ref="C51" si="46">C7+C12+C24+C32+C43+C48</f>
        <v>132656.68600000002</v>
      </c>
      <c r="D51" s="7">
        <f t="shared" ref="D51:J51" si="47">D7+D12+D24+D32+D43+D48</f>
        <v>9090.5299999999988</v>
      </c>
      <c r="E51" s="7">
        <f t="shared" si="47"/>
        <v>141747.21600000001</v>
      </c>
      <c r="F51" s="7">
        <f t="shared" si="47"/>
        <v>105579.5</v>
      </c>
      <c r="G51" s="7">
        <f t="shared" si="47"/>
        <v>5635.3600000000006</v>
      </c>
      <c r="H51" s="7">
        <f t="shared" si="47"/>
        <v>111214.86</v>
      </c>
      <c r="I51" s="7">
        <f t="shared" si="47"/>
        <v>87323.8</v>
      </c>
      <c r="J51" s="7">
        <f t="shared" si="47"/>
        <v>3726.16</v>
      </c>
      <c r="K51" s="7">
        <f t="shared" ref="K51" si="48">K7+K12+K24+K32+K43+K48</f>
        <v>91049.959999999992</v>
      </c>
      <c r="L51" s="7">
        <f>I51/C51*100</f>
        <v>65.82691203366862</v>
      </c>
      <c r="M51" s="7">
        <f>J51/D51*100</f>
        <v>40.989469260868184</v>
      </c>
      <c r="N51" s="7">
        <f>K51/E51*100</f>
        <v>64.234037584201999</v>
      </c>
      <c r="O51" s="7">
        <f>I51/F51*100</f>
        <v>82.709048631599885</v>
      </c>
      <c r="P51" s="7">
        <f t="shared" si="27"/>
        <v>66.121064137872281</v>
      </c>
      <c r="Q51" s="7">
        <f t="shared" si="25"/>
        <v>81.868520088052975</v>
      </c>
    </row>
    <row r="54" spans="1:17" x14ac:dyDescent="0.2">
      <c r="B54" s="11" t="s">
        <v>91</v>
      </c>
      <c r="N54" s="11" t="s">
        <v>92</v>
      </c>
    </row>
  </sheetData>
  <mergeCells count="10">
    <mergeCell ref="A6:B6"/>
    <mergeCell ref="O3:Q4"/>
    <mergeCell ref="B3:B5"/>
    <mergeCell ref="A3:A5"/>
    <mergeCell ref="A1:M1"/>
    <mergeCell ref="C4:E4"/>
    <mergeCell ref="F4:H4"/>
    <mergeCell ref="I4:K4"/>
    <mergeCell ref="C3:K3"/>
    <mergeCell ref="L3:N4"/>
  </mergeCells>
  <pageMargins left="0.32" right="0.33" top="0.39370078740157499" bottom="0.39370078740157499" header="0" footer="0"/>
  <pageSetup paperSize="9" scale="75" fitToHeight="500" orientation="landscape" r:id="rId1"/>
  <rowBreaks count="1" manualBreakCount="1">
    <brk id="26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звіт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F-chief</dc:creator>
  <cp:lastModifiedBy>Користувач Windows</cp:lastModifiedBy>
  <cp:lastPrinted>2020-10-16T06:09:06Z</cp:lastPrinted>
  <dcterms:created xsi:type="dcterms:W3CDTF">2020-07-30T06:40:31Z</dcterms:created>
  <dcterms:modified xsi:type="dcterms:W3CDTF">2020-10-16T06:09:49Z</dcterms:modified>
</cp:coreProperties>
</file>