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580" activeTab="0"/>
  </bookViews>
  <sheets>
    <sheet name="доходи 2 кв" sheetId="1" r:id="rId1"/>
  </sheets>
  <definedNames>
    <definedName name="_xlnm.Print_Titles" localSheetId="0">'доходи 2 кв'!$11:$13</definedName>
  </definedNames>
  <calcPr fullCalcOnLoad="1"/>
</workbook>
</file>

<file path=xl/sharedStrings.xml><?xml version="1.0" encoding="utf-8"?>
<sst xmlns="http://schemas.openxmlformats.org/spreadsheetml/2006/main" count="93" uniqueCount="81">
  <si>
    <t>Районний бюджет</t>
  </si>
  <si>
    <t>Найменування показника</t>
  </si>
  <si>
    <t>Загальний фонд</t>
  </si>
  <si>
    <t>Всього</t>
  </si>
  <si>
    <t>у  т.ч.  без   трансфертів сільським     бюджетам</t>
  </si>
  <si>
    <t xml:space="preserve"> </t>
  </si>
  <si>
    <t>Звіт</t>
  </si>
  <si>
    <t>про виконання районного бюджету</t>
  </si>
  <si>
    <t>тис.грн.</t>
  </si>
  <si>
    <t>Код бюджетної класифікації</t>
  </si>
  <si>
    <t>Спеціаль-ний фонд</t>
  </si>
  <si>
    <t>ДОХОДИ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</si>
  <si>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</si>
  <si>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</si>
  <si>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</si>
  <si>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</si>
  <si>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Адміністративні штрафи та інші санкції</t>
  </si>
  <si>
    <t>Інші надходження</t>
  </si>
  <si>
    <t>Інші неподаткові надходження</t>
  </si>
  <si>
    <t>Власні надходження бюджетних установ</t>
  </si>
  <si>
    <t>Інші джерела власних надходжень бюджетних установ</t>
  </si>
  <si>
    <t>Офіційні трансферти</t>
  </si>
  <si>
    <t>у тому числі без субвенцій з Державного бюджету України</t>
  </si>
  <si>
    <t>Фінансування за рахунок зміни залишків коштів бюджетних установ</t>
  </si>
  <si>
    <t>Фінансування за рахунок зміни залишків коштів місцевих бюджетів</t>
  </si>
  <si>
    <t>Внутрішне фінансування (інші зобов'язання)</t>
  </si>
  <si>
    <t>Інше внутрішне фінансування</t>
  </si>
  <si>
    <t>Адміністративні збори та платежі, доходи від некомерційної господарської діяльності</t>
  </si>
  <si>
    <t>Реєстраційний збір за проведення державної реєстрації юридичних осіб та фізичних осіб-підприємців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</si>
  <si>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</si>
  <si>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Надходження коштів від відшкодування втрат сільськогосподарського і лісогосподарського виробництва</t>
  </si>
  <si>
    <t>Надходження від плати за послуги, що надаються бюджетними установами згідно із законодавством</t>
  </si>
  <si>
    <t>Доходи від операцій з капіталом  </t>
  </si>
  <si>
    <t>Надходження від продажу основного капіталу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</si>
  <si>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</si>
  <si>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Разом доходів</t>
  </si>
  <si>
    <t>Усього доходів</t>
  </si>
  <si>
    <t>Усього</t>
  </si>
  <si>
    <t xml:space="preserve">Кошти, що передаються із загального фонду бюджету до бюджету розвитку (спеціальний фонд) </t>
  </si>
  <si>
    <t>ЗАТВЕРДЖЕНО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</si>
  <si>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</si>
  <si>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</si>
  <si>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Кошти від відчуження майна, що належить Автономній Республіці Крим та майна, що перебуває в комунальній власності  </t>
  </si>
  <si>
    <t>Надходження коштів від Державного фонду дорогоцінних металів і дорогоцінного каміння  </t>
  </si>
  <si>
    <t>Податок та збір на доходи фізичних осіб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</si>
  <si>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</si>
  <si>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</si>
  <si>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</si>
  <si>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Податок на прибуток підприємств  </t>
  </si>
  <si>
    <t xml:space="preserve">Рішення </t>
  </si>
  <si>
    <t>Плата за скорочення термінів надання послуг</t>
  </si>
  <si>
    <t>Субвенції  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</si>
  <si>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</si>
  <si>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</si>
  <si>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</si>
  <si>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</si>
  <si>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</si>
  <si>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</si>
  <si>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</si>
  <si>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</si>
  <si>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</si>
  <si>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</si>
  <si>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</si>
  <si>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</si>
  <si>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Кропивницької районної ради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</si>
  <si>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</si>
  <si>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</si>
  <si>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Плата за надання інших адміністративних послуг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</si>
  <si>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</si>
  <si>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</si>
  <si>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% виконання до затвердженого плану на 2020 рік</t>
  </si>
  <si>
    <t>Дотації з державного бюджету місцевим бюджетам</t>
  </si>
  <si>
    <t>Базова дотація </t>
  </si>
  <si>
    <t xml:space="preserve">Затверджено на 2020 рік </t>
  </si>
  <si>
    <t>від "___" __________ 2020 року</t>
  </si>
  <si>
    <t>Затверджено з урахуванням внесених змін на січень - червень 2020 року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</si>
  <si>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</si>
  <si>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</si>
  <si>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Виконано за січень - червень 2020 року</t>
  </si>
  <si>
    <t>% виконання до уточненого плану на січень - червень 2020 року</t>
  </si>
  <si>
    <t>за січень - червень 2020 року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</si>
</sst>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0.0000"/>
    <numFmt numFmtId="198" formatCode="0.000"/>
    <numFmt numFmtId="199" formatCode="0.00000"/>
    <numFmt numFmtId="200" formatCode="0.00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0.00"/>
  </numFmts>
  <fonts count="3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5" fillId="0" borderId="0">
      <alignment/>
      <protection/>
    </xf>
    <xf numFmtId="0" fontId="23" fillId="0" borderId="0">
      <alignment/>
      <protection/>
    </xf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9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96" fontId="10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 wrapText="1"/>
    </xf>
    <xf numFmtId="196" fontId="2" fillId="0" borderId="10" xfId="0" applyNumberFormat="1" applyFont="1" applyFill="1" applyBorder="1" applyAlignment="1">
      <alignment horizontal="right" vertical="center" wrapText="1"/>
    </xf>
    <xf numFmtId="196" fontId="1" fillId="0" borderId="10" xfId="0" applyNumberFormat="1" applyFont="1" applyFill="1" applyBorder="1" applyAlignment="1">
      <alignment horizontal="right" vertical="center" wrapText="1"/>
    </xf>
    <xf numFmtId="196" fontId="4" fillId="0" borderId="10" xfId="0" applyNumberFormat="1" applyFont="1" applyFill="1" applyBorder="1" applyAlignment="1">
      <alignment horizontal="right" vertical="center" wrapText="1"/>
    </xf>
    <xf numFmtId="196" fontId="11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96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9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4" fillId="0" borderId="10" xfId="49" applyFont="1" applyBorder="1" applyAlignment="1">
      <alignment wrapText="1"/>
      <protection/>
    </xf>
    <xf numFmtId="196" fontId="7" fillId="0" borderId="10" xfId="0" applyNumberFormat="1" applyFont="1" applyFill="1" applyBorder="1" applyAlignment="1">
      <alignment horizontal="right" vertical="center" wrapText="1"/>
    </xf>
    <xf numFmtId="0" fontId="33" fillId="0" borderId="10" xfId="50" applyFont="1" applyBorder="1">
      <alignment/>
      <protection/>
    </xf>
    <xf numFmtId="0" fontId="14" fillId="0" borderId="10" xfId="50" applyFont="1" applyBorder="1" applyAlignment="1">
      <alignment vertical="center" wrapText="1"/>
      <protection/>
    </xf>
    <xf numFmtId="1" fontId="14" fillId="0" borderId="10" xfId="50" applyNumberFormat="1" applyFont="1" applyBorder="1" applyAlignment="1">
      <alignment vertical="center" wrapText="1"/>
      <protection/>
    </xf>
    <xf numFmtId="1" fontId="14" fillId="0" borderId="10" xfId="50" applyNumberFormat="1" applyFont="1" applyBorder="1">
      <alignment/>
      <protection/>
    </xf>
    <xf numFmtId="1" fontId="14" fillId="0" borderId="10" xfId="50" applyNumberFormat="1" applyFont="1" applyBorder="1" applyAlignment="1">
      <alignment horizontal="center"/>
      <protection/>
    </xf>
    <xf numFmtId="196" fontId="2" fillId="0" borderId="0" xfId="0" applyNumberFormat="1" applyFont="1" applyFill="1" applyAlignment="1">
      <alignment vertical="center"/>
    </xf>
    <xf numFmtId="0" fontId="14" fillId="0" borderId="10" xfId="55" applyFont="1" applyBorder="1" applyAlignment="1">
      <alignment vertical="center" wrapText="1"/>
      <protection/>
    </xf>
    <xf numFmtId="0" fontId="14" fillId="0" borderId="10" xfId="56" applyFont="1" applyBorder="1" applyAlignment="1">
      <alignment vertical="center" wrapText="1"/>
      <protection/>
    </xf>
    <xf numFmtId="0" fontId="14" fillId="0" borderId="10" xfId="57" applyFont="1" applyBorder="1" applyAlignment="1">
      <alignment vertical="center" wrapText="1"/>
      <protection/>
    </xf>
    <xf numFmtId="0" fontId="33" fillId="0" borderId="10" xfId="55" applyFont="1" applyBorder="1" applyAlignment="1">
      <alignment vertical="center" wrapText="1"/>
      <protection/>
    </xf>
    <xf numFmtId="0" fontId="33" fillId="0" borderId="10" xfId="56" applyFont="1" applyBorder="1" applyAlignment="1">
      <alignment vertical="center" wrapText="1"/>
      <protection/>
    </xf>
    <xf numFmtId="0" fontId="33" fillId="0" borderId="10" xfId="57" applyFont="1" applyBorder="1" applyAlignment="1">
      <alignment vertical="center" wrapText="1"/>
      <protection/>
    </xf>
    <xf numFmtId="0" fontId="14" fillId="0" borderId="10" xfId="58" applyFont="1" applyBorder="1" applyAlignment="1">
      <alignment horizontal="center" vertical="center"/>
      <protection/>
    </xf>
    <xf numFmtId="0" fontId="14" fillId="0" borderId="10" xfId="59" applyFont="1" applyBorder="1" applyAlignment="1">
      <alignment vertical="center" wrapText="1"/>
      <protection/>
    </xf>
    <xf numFmtId="1" fontId="33" fillId="0" borderId="10" xfId="50" applyNumberFormat="1" applyFont="1" applyBorder="1" applyAlignment="1">
      <alignment wrapText="1"/>
      <protection/>
    </xf>
    <xf numFmtId="1" fontId="14" fillId="0" borderId="10" xfId="50" applyNumberFormat="1" applyFont="1" applyBorder="1" applyAlignment="1">
      <alignment horizontal="center" wrapText="1"/>
      <protection/>
    </xf>
    <xf numFmtId="1" fontId="14" fillId="0" borderId="10" xfId="50" applyNumberFormat="1" applyFont="1" applyBorder="1" applyAlignment="1">
      <alignment wrapText="1"/>
      <protection/>
    </xf>
    <xf numFmtId="1" fontId="33" fillId="0" borderId="10" xfId="50" applyNumberFormat="1" applyFont="1" applyBorder="1" applyAlignment="1">
      <alignment horizontal="center" wrapText="1"/>
      <protection/>
    </xf>
    <xf numFmtId="0" fontId="14" fillId="0" borderId="10" xfId="58" applyFont="1" applyBorder="1" applyAlignment="1">
      <alignment horizontal="center" vertical="center" wrapText="1"/>
      <protection/>
    </xf>
    <xf numFmtId="0" fontId="1" fillId="24" borderId="0" xfId="0" applyFont="1" applyFill="1" applyAlignment="1">
      <alignment vertical="center"/>
    </xf>
    <xf numFmtId="0" fontId="1" fillId="24" borderId="0" xfId="0" applyFont="1" applyFill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right" vertical="center" wrapText="1"/>
    </xf>
    <xf numFmtId="196" fontId="2" fillId="24" borderId="10" xfId="0" applyNumberFormat="1" applyFont="1" applyFill="1" applyBorder="1" applyAlignment="1">
      <alignment horizontal="right" vertical="center" wrapText="1"/>
    </xf>
    <xf numFmtId="196" fontId="10" fillId="24" borderId="10" xfId="0" applyNumberFormat="1" applyFont="1" applyFill="1" applyBorder="1" applyAlignment="1">
      <alignment horizontal="right" vertical="center" wrapText="1"/>
    </xf>
    <xf numFmtId="196" fontId="1" fillId="24" borderId="10" xfId="0" applyNumberFormat="1" applyFont="1" applyFill="1" applyBorder="1" applyAlignment="1">
      <alignment horizontal="right" vertical="center" wrapText="1"/>
    </xf>
    <xf numFmtId="196" fontId="11" fillId="24" borderId="10" xfId="0" applyNumberFormat="1" applyFont="1" applyFill="1" applyBorder="1" applyAlignment="1">
      <alignment horizontal="right" vertical="center" wrapText="1"/>
    </xf>
    <xf numFmtId="196" fontId="3" fillId="24" borderId="10" xfId="0" applyNumberFormat="1" applyFont="1" applyFill="1" applyBorder="1" applyAlignment="1">
      <alignment horizontal="right" vertical="center" wrapText="1"/>
    </xf>
    <xf numFmtId="196" fontId="4" fillId="24" borderId="10" xfId="0" applyNumberFormat="1" applyFont="1" applyFill="1" applyBorder="1" applyAlignment="1">
      <alignment horizontal="right" vertical="center" wrapText="1"/>
    </xf>
    <xf numFmtId="196" fontId="1" fillId="24" borderId="0" xfId="0" applyNumberFormat="1" applyFont="1" applyFill="1" applyAlignment="1">
      <alignment vertical="center"/>
    </xf>
    <xf numFmtId="0" fontId="14" fillId="0" borderId="10" xfId="60" applyFont="1" applyBorder="1" applyAlignment="1">
      <alignment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4300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14300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14300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14300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tabSelected="1" zoomScalePageLayoutView="0" workbookViewId="0" topLeftCell="A11">
      <pane xSplit="1" ySplit="4" topLeftCell="F15" activePane="bottomRight" state="frozen"/>
      <selection pane="topLeft" activeCell="A11" sqref="A11"/>
      <selection pane="topRight" activeCell="B11" sqref="B11"/>
      <selection pane="bottomLeft" activeCell="A15" sqref="A15"/>
      <selection pane="bottomRight" activeCell="C9" sqref="C9"/>
    </sheetView>
  </sheetViews>
  <sheetFormatPr defaultColWidth="9.00390625" defaultRowHeight="12.75"/>
  <cols>
    <col min="1" max="1" width="53.00390625" style="1" customWidth="1"/>
    <col min="2" max="2" width="11.50390625" style="2" customWidth="1"/>
    <col min="3" max="3" width="9.50390625" style="59" customWidth="1"/>
    <col min="4" max="4" width="9.375" style="1" customWidth="1"/>
    <col min="5" max="5" width="9.50390625" style="1" customWidth="1"/>
    <col min="6" max="6" width="9.625" style="1" customWidth="1"/>
    <col min="7" max="7" width="8.50390625" style="1" customWidth="1"/>
    <col min="8" max="8" width="9.50390625" style="1" customWidth="1"/>
    <col min="9" max="9" width="9.375" style="1" customWidth="1"/>
    <col min="10" max="10" width="10.00390625" style="1" customWidth="1"/>
    <col min="11" max="11" width="10.125" style="1" customWidth="1"/>
    <col min="12" max="12" width="9.00390625" style="1" customWidth="1"/>
    <col min="13" max="13" width="8.375" style="1" customWidth="1"/>
    <col min="14" max="14" width="7.625" style="1" customWidth="1"/>
    <col min="15" max="15" width="9.125" style="1" customWidth="1"/>
    <col min="16" max="17" width="8.50390625" style="1" customWidth="1"/>
    <col min="18" max="16384" width="9.125" style="1" customWidth="1"/>
  </cols>
  <sheetData>
    <row r="1" spans="7:12" ht="12.75">
      <c r="G1" s="1" t="s">
        <v>5</v>
      </c>
      <c r="L1" s="1" t="s">
        <v>39</v>
      </c>
    </row>
    <row r="2" spans="2:14" s="37" customFormat="1" ht="15" customHeight="1">
      <c r="B2" s="5"/>
      <c r="C2" s="60"/>
      <c r="L2" s="72" t="s">
        <v>49</v>
      </c>
      <c r="M2" s="72"/>
      <c r="N2" s="72"/>
    </row>
    <row r="3" ht="12.75">
      <c r="L3" s="1" t="s">
        <v>64</v>
      </c>
    </row>
    <row r="4" ht="12.75">
      <c r="L4" s="1" t="s">
        <v>74</v>
      </c>
    </row>
    <row r="5" ht="12.75" hidden="1"/>
    <row r="6" spans="1:17" ht="15">
      <c r="A6" s="73" t="s">
        <v>6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ht="15">
      <c r="A7" s="73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</row>
    <row r="8" spans="1:17" ht="15">
      <c r="A8" s="73" t="s">
        <v>80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</row>
    <row r="9" ht="12.75">
      <c r="M9" s="1" t="s">
        <v>8</v>
      </c>
    </row>
    <row r="10" ht="12.75" hidden="1"/>
    <row r="11" spans="1:17" s="5" customFormat="1" ht="12.75">
      <c r="A11" s="71" t="s">
        <v>1</v>
      </c>
      <c r="B11" s="71" t="s">
        <v>9</v>
      </c>
      <c r="C11" s="74" t="s">
        <v>0</v>
      </c>
      <c r="D11" s="74"/>
      <c r="E11" s="74"/>
      <c r="F11" s="74"/>
      <c r="G11" s="74"/>
      <c r="H11" s="74"/>
      <c r="I11" s="74"/>
      <c r="J11" s="74"/>
      <c r="K11" s="74"/>
      <c r="L11" s="71" t="s">
        <v>70</v>
      </c>
      <c r="M11" s="71"/>
      <c r="N11" s="71"/>
      <c r="O11" s="71" t="s">
        <v>79</v>
      </c>
      <c r="P11" s="71"/>
      <c r="Q11" s="71"/>
    </row>
    <row r="12" spans="1:17" s="5" customFormat="1" ht="51" customHeight="1">
      <c r="A12" s="71"/>
      <c r="B12" s="71"/>
      <c r="C12" s="71" t="s">
        <v>73</v>
      </c>
      <c r="D12" s="71"/>
      <c r="E12" s="71"/>
      <c r="F12" s="71" t="s">
        <v>75</v>
      </c>
      <c r="G12" s="71"/>
      <c r="H12" s="71"/>
      <c r="I12" s="71" t="s">
        <v>78</v>
      </c>
      <c r="J12" s="71"/>
      <c r="K12" s="71"/>
      <c r="L12" s="71"/>
      <c r="M12" s="71"/>
      <c r="N12" s="71"/>
      <c r="O12" s="71"/>
      <c r="P12" s="71"/>
      <c r="Q12" s="71"/>
    </row>
    <row r="13" spans="1:17" s="5" customFormat="1" ht="38.25" customHeight="1">
      <c r="A13" s="71"/>
      <c r="B13" s="71"/>
      <c r="C13" s="61" t="s">
        <v>2</v>
      </c>
      <c r="D13" s="3" t="s">
        <v>10</v>
      </c>
      <c r="E13" s="3" t="s">
        <v>3</v>
      </c>
      <c r="F13" s="3" t="s">
        <v>2</v>
      </c>
      <c r="G13" s="3" t="s">
        <v>10</v>
      </c>
      <c r="H13" s="3" t="s">
        <v>3</v>
      </c>
      <c r="I13" s="3" t="s">
        <v>2</v>
      </c>
      <c r="J13" s="3" t="s">
        <v>10</v>
      </c>
      <c r="K13" s="3" t="s">
        <v>3</v>
      </c>
      <c r="L13" s="3" t="s">
        <v>2</v>
      </c>
      <c r="M13" s="3" t="s">
        <v>10</v>
      </c>
      <c r="N13" s="3" t="s">
        <v>3</v>
      </c>
      <c r="O13" s="3" t="s">
        <v>2</v>
      </c>
      <c r="P13" s="3" t="s">
        <v>10</v>
      </c>
      <c r="Q13" s="3" t="s">
        <v>3</v>
      </c>
    </row>
    <row r="14" spans="1:17" s="5" customFormat="1" ht="12.75">
      <c r="A14" s="4" t="s">
        <v>11</v>
      </c>
      <c r="B14" s="3"/>
      <c r="C14" s="6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 s="9" customFormat="1" ht="12.75">
      <c r="A15" s="8" t="s">
        <v>12</v>
      </c>
      <c r="B15" s="8">
        <v>10000000</v>
      </c>
      <c r="C15" s="63">
        <f>C16+C19</f>
        <v>52200</v>
      </c>
      <c r="D15" s="24">
        <f aca="true" t="shared" si="0" ref="D15:K15">D16+D19</f>
        <v>0</v>
      </c>
      <c r="E15" s="24">
        <f t="shared" si="0"/>
        <v>52200</v>
      </c>
      <c r="F15" s="24">
        <f t="shared" si="0"/>
        <v>20570</v>
      </c>
      <c r="G15" s="24">
        <f t="shared" si="0"/>
        <v>0</v>
      </c>
      <c r="H15" s="24">
        <f t="shared" si="0"/>
        <v>20570</v>
      </c>
      <c r="I15" s="24">
        <f t="shared" si="0"/>
        <v>22687</v>
      </c>
      <c r="J15" s="24">
        <f t="shared" si="0"/>
        <v>0</v>
      </c>
      <c r="K15" s="24">
        <f t="shared" si="0"/>
        <v>22687</v>
      </c>
      <c r="L15" s="24">
        <f>I15/C15*100</f>
        <v>43.461685823754785</v>
      </c>
      <c r="M15" s="24"/>
      <c r="N15" s="24">
        <f>K15/E15*100</f>
        <v>43.461685823754785</v>
      </c>
      <c r="O15" s="24">
        <f>I15/F15*100</f>
        <v>110.29168692270297</v>
      </c>
      <c r="P15" s="24"/>
      <c r="Q15" s="24">
        <f>K15/H15*100</f>
        <v>110.29168692270297</v>
      </c>
    </row>
    <row r="16" spans="1:17" s="19" customFormat="1" ht="27">
      <c r="A16" s="17" t="s">
        <v>13</v>
      </c>
      <c r="B16" s="18">
        <v>11000000</v>
      </c>
      <c r="C16" s="64">
        <f>C17+C18</f>
        <v>52200</v>
      </c>
      <c r="D16" s="20">
        <f aca="true" t="shared" si="1" ref="D16:K16">D17+D18</f>
        <v>0</v>
      </c>
      <c r="E16" s="20">
        <f t="shared" si="1"/>
        <v>52200</v>
      </c>
      <c r="F16" s="20">
        <f t="shared" si="1"/>
        <v>20570</v>
      </c>
      <c r="G16" s="20">
        <f t="shared" si="1"/>
        <v>0</v>
      </c>
      <c r="H16" s="20">
        <f t="shared" si="1"/>
        <v>20570</v>
      </c>
      <c r="I16" s="20">
        <f t="shared" si="1"/>
        <v>22689.8</v>
      </c>
      <c r="J16" s="20">
        <f t="shared" si="1"/>
        <v>0</v>
      </c>
      <c r="K16" s="20">
        <f t="shared" si="1"/>
        <v>22689.8</v>
      </c>
      <c r="L16" s="24">
        <f>I16/C16*100</f>
        <v>43.46704980842912</v>
      </c>
      <c r="M16" s="24"/>
      <c r="N16" s="24">
        <f aca="true" t="shared" si="2" ref="N16:N74">K16/E16*100</f>
        <v>43.46704980842912</v>
      </c>
      <c r="O16" s="24">
        <f>I16/F16*100</f>
        <v>110.30529897909575</v>
      </c>
      <c r="P16" s="24"/>
      <c r="Q16" s="24">
        <f aca="true" t="shared" si="3" ref="Q16:Q74">K16/H16*100</f>
        <v>110.30529897909575</v>
      </c>
    </row>
    <row r="17" spans="1:17" s="5" customFormat="1" ht="12.75">
      <c r="A17" s="15" t="s">
        <v>44</v>
      </c>
      <c r="B17" s="10">
        <v>11010000</v>
      </c>
      <c r="C17" s="65">
        <v>52200</v>
      </c>
      <c r="D17" s="25"/>
      <c r="E17" s="25">
        <f aca="true" t="shared" si="4" ref="E17:E38">C17+D17</f>
        <v>52200</v>
      </c>
      <c r="F17" s="25">
        <v>20570</v>
      </c>
      <c r="G17" s="25"/>
      <c r="H17" s="25">
        <f>F17+G17</f>
        <v>20570</v>
      </c>
      <c r="I17" s="25">
        <v>22689.8</v>
      </c>
      <c r="J17" s="25"/>
      <c r="K17" s="25">
        <f aca="true" t="shared" si="5" ref="K17:K38">I17+J17</f>
        <v>22689.8</v>
      </c>
      <c r="L17" s="25">
        <f>I17/C17*100</f>
        <v>43.46704980842912</v>
      </c>
      <c r="M17" s="25"/>
      <c r="N17" s="25">
        <f t="shared" si="2"/>
        <v>43.46704980842912</v>
      </c>
      <c r="O17" s="25">
        <f>I17/F17*100</f>
        <v>110.30529897909575</v>
      </c>
      <c r="P17" s="25"/>
      <c r="Q17" s="25">
        <f>K17/H17*100</f>
        <v>110.30529897909575</v>
      </c>
    </row>
    <row r="18" spans="1:17" s="5" customFormat="1" ht="12.75">
      <c r="A18" s="43" t="s">
        <v>48</v>
      </c>
      <c r="B18" s="44">
        <v>11020000</v>
      </c>
      <c r="C18" s="65"/>
      <c r="D18" s="25"/>
      <c r="E18" s="25">
        <f>C18+D18</f>
        <v>0</v>
      </c>
      <c r="F18" s="25"/>
      <c r="G18" s="25"/>
      <c r="H18" s="25">
        <f>F18+G18</f>
        <v>0</v>
      </c>
      <c r="I18" s="25"/>
      <c r="J18" s="25"/>
      <c r="K18" s="25">
        <f>I18+J18</f>
        <v>0</v>
      </c>
      <c r="L18" s="24"/>
      <c r="M18" s="24"/>
      <c r="N18" s="24"/>
      <c r="O18" s="24"/>
      <c r="P18" s="24"/>
      <c r="Q18" s="24"/>
    </row>
    <row r="19" spans="1:17" s="9" customFormat="1" ht="27">
      <c r="A19" s="54" t="s">
        <v>65</v>
      </c>
      <c r="B19" s="57">
        <v>13000000</v>
      </c>
      <c r="C19" s="63">
        <f aca="true" t="shared" si="6" ref="C19:K19">C20</f>
        <v>0</v>
      </c>
      <c r="D19" s="24">
        <f t="shared" si="6"/>
        <v>0</v>
      </c>
      <c r="E19" s="24">
        <f t="shared" si="6"/>
        <v>0</v>
      </c>
      <c r="F19" s="24">
        <f t="shared" si="6"/>
        <v>0</v>
      </c>
      <c r="G19" s="24">
        <f t="shared" si="6"/>
        <v>0</v>
      </c>
      <c r="H19" s="24">
        <f t="shared" si="6"/>
        <v>0</v>
      </c>
      <c r="I19" s="24">
        <f t="shared" si="6"/>
        <v>-2.8</v>
      </c>
      <c r="J19" s="24">
        <f t="shared" si="6"/>
        <v>0</v>
      </c>
      <c r="K19" s="24">
        <f t="shared" si="6"/>
        <v>-2.8</v>
      </c>
      <c r="L19" s="24"/>
      <c r="M19" s="24"/>
      <c r="N19" s="24"/>
      <c r="O19" s="24"/>
      <c r="P19" s="24"/>
      <c r="Q19" s="24"/>
    </row>
    <row r="20" spans="1:17" s="5" customFormat="1" ht="12.75">
      <c r="A20" s="56" t="s">
        <v>66</v>
      </c>
      <c r="B20" s="55">
        <v>13010000</v>
      </c>
      <c r="C20" s="65"/>
      <c r="D20" s="25"/>
      <c r="E20" s="25">
        <f>C20+D20</f>
        <v>0</v>
      </c>
      <c r="F20" s="25"/>
      <c r="G20" s="25"/>
      <c r="H20" s="25">
        <f>F20+G20</f>
        <v>0</v>
      </c>
      <c r="I20" s="25">
        <v>-2.8</v>
      </c>
      <c r="J20" s="25"/>
      <c r="K20" s="25">
        <f>I20+J20</f>
        <v>-2.8</v>
      </c>
      <c r="L20" s="24"/>
      <c r="M20" s="24"/>
      <c r="N20" s="24"/>
      <c r="O20" s="24"/>
      <c r="P20" s="24"/>
      <c r="Q20" s="24"/>
    </row>
    <row r="21" spans="1:17" s="9" customFormat="1" ht="12.75">
      <c r="A21" s="8" t="s">
        <v>14</v>
      </c>
      <c r="B21" s="8">
        <v>20000000</v>
      </c>
      <c r="C21" s="63">
        <f>C22+C31+C34+C36+C25</f>
        <v>400</v>
      </c>
      <c r="D21" s="24">
        <f aca="true" t="shared" si="7" ref="D21:K21">D22+D31+D34+D36+D25</f>
        <v>1976.5</v>
      </c>
      <c r="E21" s="24">
        <f t="shared" si="7"/>
        <v>2376.5</v>
      </c>
      <c r="F21" s="24">
        <f t="shared" si="7"/>
        <v>198.4</v>
      </c>
      <c r="G21" s="24">
        <f t="shared" si="7"/>
        <v>988.3</v>
      </c>
      <c r="H21" s="24">
        <f t="shared" si="7"/>
        <v>1186.7</v>
      </c>
      <c r="I21" s="24">
        <f>I22+I31+I34+I36+I25</f>
        <v>358.70000000000005</v>
      </c>
      <c r="J21" s="24">
        <f t="shared" si="7"/>
        <v>957</v>
      </c>
      <c r="K21" s="24">
        <f t="shared" si="7"/>
        <v>1315.7</v>
      </c>
      <c r="L21" s="24">
        <f>I21/C21*100</f>
        <v>89.67500000000001</v>
      </c>
      <c r="M21" s="24">
        <f>J21/D21*100</f>
        <v>48.41892233746521</v>
      </c>
      <c r="N21" s="24">
        <f t="shared" si="2"/>
        <v>55.36292867662529</v>
      </c>
      <c r="O21" s="24">
        <f>I21/F21*100</f>
        <v>180.79637096774195</v>
      </c>
      <c r="P21" s="24">
        <f>J21/G21*100</f>
        <v>96.83294546190429</v>
      </c>
      <c r="Q21" s="24">
        <f t="shared" si="3"/>
        <v>110.87048116625937</v>
      </c>
    </row>
    <row r="22" spans="1:17" s="19" customFormat="1" ht="13.5">
      <c r="A22" s="17" t="s">
        <v>15</v>
      </c>
      <c r="B22" s="18">
        <v>21000000</v>
      </c>
      <c r="C22" s="64">
        <f>C23+C24</f>
        <v>0</v>
      </c>
      <c r="D22" s="20">
        <f>D23+D24</f>
        <v>0</v>
      </c>
      <c r="E22" s="20">
        <f t="shared" si="4"/>
        <v>0</v>
      </c>
      <c r="F22" s="20">
        <f>F23+F24</f>
        <v>0</v>
      </c>
      <c r="G22" s="20">
        <f>G23+G24</f>
        <v>0</v>
      </c>
      <c r="H22" s="20">
        <f>F22+G22</f>
        <v>0</v>
      </c>
      <c r="I22" s="20">
        <f>I23+I24</f>
        <v>0.4</v>
      </c>
      <c r="J22" s="20">
        <f>J23+J24</f>
        <v>0</v>
      </c>
      <c r="K22" s="20">
        <f t="shared" si="5"/>
        <v>0.4</v>
      </c>
      <c r="L22" s="24"/>
      <c r="M22" s="24"/>
      <c r="N22" s="24"/>
      <c r="O22" s="24"/>
      <c r="P22" s="24"/>
      <c r="Q22" s="24"/>
    </row>
    <row r="23" spans="1:17" s="19" customFormat="1" ht="26.25">
      <c r="A23" s="15" t="s">
        <v>30</v>
      </c>
      <c r="B23" s="10">
        <v>21110000</v>
      </c>
      <c r="C23" s="64"/>
      <c r="D23" s="20"/>
      <c r="E23" s="25">
        <f t="shared" si="4"/>
        <v>0</v>
      </c>
      <c r="F23" s="20"/>
      <c r="G23" s="20"/>
      <c r="H23" s="25">
        <f>F23+G23</f>
        <v>0</v>
      </c>
      <c r="I23" s="20"/>
      <c r="J23" s="25"/>
      <c r="K23" s="25">
        <f t="shared" si="5"/>
        <v>0</v>
      </c>
      <c r="L23" s="24"/>
      <c r="M23" s="24"/>
      <c r="N23" s="24"/>
      <c r="O23" s="24"/>
      <c r="P23" s="24"/>
      <c r="Q23" s="24"/>
    </row>
    <row r="24" spans="1:17" s="9" customFormat="1" ht="12.75">
      <c r="A24" s="15" t="s">
        <v>16</v>
      </c>
      <c r="B24" s="10">
        <v>21081100</v>
      </c>
      <c r="C24" s="63"/>
      <c r="D24" s="24"/>
      <c r="E24" s="25">
        <f t="shared" si="4"/>
        <v>0</v>
      </c>
      <c r="F24" s="24"/>
      <c r="G24" s="25"/>
      <c r="H24" s="25">
        <f>F24+G24</f>
        <v>0</v>
      </c>
      <c r="I24" s="25">
        <v>0.4</v>
      </c>
      <c r="J24" s="24"/>
      <c r="K24" s="25">
        <f t="shared" si="5"/>
        <v>0.4</v>
      </c>
      <c r="L24" s="24"/>
      <c r="M24" s="24"/>
      <c r="N24" s="24"/>
      <c r="O24" s="24"/>
      <c r="P24" s="24"/>
      <c r="Q24" s="24"/>
    </row>
    <row r="25" spans="1:17" s="19" customFormat="1" ht="13.5">
      <c r="A25" s="40" t="s">
        <v>45</v>
      </c>
      <c r="B25" s="18">
        <v>22010000</v>
      </c>
      <c r="C25" s="64">
        <f>C26+C27+C28+C30</f>
        <v>250</v>
      </c>
      <c r="D25" s="20">
        <f aca="true" t="shared" si="8" ref="D25:K25">D26+D27+D28+D30</f>
        <v>0</v>
      </c>
      <c r="E25" s="20">
        <f t="shared" si="8"/>
        <v>250</v>
      </c>
      <c r="F25" s="20">
        <f t="shared" si="8"/>
        <v>123.4</v>
      </c>
      <c r="G25" s="20">
        <f t="shared" si="8"/>
        <v>0</v>
      </c>
      <c r="H25" s="20">
        <f t="shared" si="8"/>
        <v>123.4</v>
      </c>
      <c r="I25" s="20">
        <f t="shared" si="8"/>
        <v>257.3</v>
      </c>
      <c r="J25" s="20">
        <f t="shared" si="8"/>
        <v>0</v>
      </c>
      <c r="K25" s="20">
        <f t="shared" si="8"/>
        <v>257.3</v>
      </c>
      <c r="L25" s="24">
        <f>I25/C25*100</f>
        <v>102.92000000000002</v>
      </c>
      <c r="M25" s="24"/>
      <c r="N25" s="24">
        <f t="shared" si="2"/>
        <v>102.92000000000002</v>
      </c>
      <c r="O25" s="24">
        <f>I25/F25*100</f>
        <v>208.50891410048624</v>
      </c>
      <c r="P25" s="24"/>
      <c r="Q25" s="24">
        <f t="shared" si="3"/>
        <v>208.50891410048624</v>
      </c>
    </row>
    <row r="26" spans="1:17" s="9" customFormat="1" ht="39">
      <c r="A26" s="41" t="s">
        <v>46</v>
      </c>
      <c r="B26" s="10">
        <v>22010300</v>
      </c>
      <c r="C26" s="65">
        <v>75</v>
      </c>
      <c r="D26" s="24"/>
      <c r="E26" s="25">
        <f t="shared" si="4"/>
        <v>75</v>
      </c>
      <c r="F26" s="25">
        <v>37.4</v>
      </c>
      <c r="G26" s="25"/>
      <c r="H26" s="25">
        <f aca="true" t="shared" si="9" ref="H26:H38">F26+G26</f>
        <v>37.4</v>
      </c>
      <c r="I26" s="25">
        <v>114.4</v>
      </c>
      <c r="J26" s="24"/>
      <c r="K26" s="25">
        <f t="shared" si="5"/>
        <v>114.4</v>
      </c>
      <c r="L26" s="25">
        <f>I26/C26*100</f>
        <v>152.53333333333333</v>
      </c>
      <c r="M26" s="25"/>
      <c r="N26" s="25">
        <f t="shared" si="2"/>
        <v>152.53333333333333</v>
      </c>
      <c r="O26" s="25">
        <f>I26/F26*100</f>
        <v>305.8823529411765</v>
      </c>
      <c r="P26" s="25"/>
      <c r="Q26" s="25">
        <f t="shared" si="3"/>
        <v>305.8823529411765</v>
      </c>
    </row>
    <row r="27" spans="1:17" s="9" customFormat="1" ht="12.75">
      <c r="A27" s="43" t="s">
        <v>67</v>
      </c>
      <c r="B27" s="10">
        <v>22012500</v>
      </c>
      <c r="C27" s="65"/>
      <c r="D27" s="24"/>
      <c r="E27" s="25">
        <f>C27+D27</f>
        <v>0</v>
      </c>
      <c r="F27" s="25"/>
      <c r="G27" s="25"/>
      <c r="H27" s="25">
        <f>F27+G27</f>
        <v>0</v>
      </c>
      <c r="I27" s="25">
        <v>12</v>
      </c>
      <c r="J27" s="24"/>
      <c r="K27" s="25">
        <f>I27+J27</f>
        <v>12</v>
      </c>
      <c r="L27" s="25"/>
      <c r="M27" s="25"/>
      <c r="N27" s="25"/>
      <c r="O27" s="25"/>
      <c r="P27" s="25"/>
      <c r="Q27" s="25"/>
    </row>
    <row r="28" spans="1:17" s="9" customFormat="1" ht="26.25">
      <c r="A28" s="42" t="s">
        <v>47</v>
      </c>
      <c r="B28" s="10">
        <v>22012600</v>
      </c>
      <c r="C28" s="65">
        <v>175</v>
      </c>
      <c r="D28" s="24"/>
      <c r="E28" s="25">
        <f>C28</f>
        <v>175</v>
      </c>
      <c r="F28" s="25">
        <v>86</v>
      </c>
      <c r="G28" s="25"/>
      <c r="H28" s="25">
        <f t="shared" si="9"/>
        <v>86</v>
      </c>
      <c r="I28" s="25">
        <v>130.9</v>
      </c>
      <c r="J28" s="24"/>
      <c r="K28" s="25">
        <f t="shared" si="5"/>
        <v>130.9</v>
      </c>
      <c r="L28" s="25">
        <f>I28/C28*100</f>
        <v>74.8</v>
      </c>
      <c r="M28" s="25"/>
      <c r="N28" s="25">
        <f t="shared" si="2"/>
        <v>74.8</v>
      </c>
      <c r="O28" s="25">
        <f>I28/F28*100</f>
        <v>152.2093023255814</v>
      </c>
      <c r="P28" s="25"/>
      <c r="Q28" s="25">
        <f t="shared" si="3"/>
        <v>152.2093023255814</v>
      </c>
    </row>
    <row r="29" spans="1:17" s="9" customFormat="1" ht="12.75" hidden="1">
      <c r="A29" s="42" t="s">
        <v>50</v>
      </c>
      <c r="B29" s="10">
        <v>22012900</v>
      </c>
      <c r="C29" s="65"/>
      <c r="D29" s="24"/>
      <c r="E29" s="25">
        <f>C29+D29</f>
        <v>0</v>
      </c>
      <c r="F29" s="25"/>
      <c r="G29" s="25"/>
      <c r="H29" s="25">
        <f t="shared" si="9"/>
        <v>0</v>
      </c>
      <c r="I29" s="25"/>
      <c r="J29" s="24"/>
      <c r="K29" s="25">
        <f>I29+J29</f>
        <v>0</v>
      </c>
      <c r="L29" s="24" t="e">
        <f>I29/C29*100</f>
        <v>#DIV/0!</v>
      </c>
      <c r="M29" s="24"/>
      <c r="N29" s="24" t="e">
        <f t="shared" si="2"/>
        <v>#DIV/0!</v>
      </c>
      <c r="O29" s="24" t="e">
        <f>I29/F29*100</f>
        <v>#DIV/0!</v>
      </c>
      <c r="P29" s="24"/>
      <c r="Q29" s="24" t="e">
        <f t="shared" si="3"/>
        <v>#DIV/0!</v>
      </c>
    </row>
    <row r="30" spans="1:17" s="9" customFormat="1" ht="66" hidden="1">
      <c r="A30" s="42" t="s">
        <v>68</v>
      </c>
      <c r="B30" s="10">
        <v>22012900</v>
      </c>
      <c r="C30" s="65"/>
      <c r="D30" s="24"/>
      <c r="E30" s="25">
        <f>C30</f>
        <v>0</v>
      </c>
      <c r="F30" s="25"/>
      <c r="G30" s="25"/>
      <c r="H30" s="25">
        <f t="shared" si="9"/>
        <v>0</v>
      </c>
      <c r="I30" s="25"/>
      <c r="J30" s="24"/>
      <c r="K30" s="25">
        <f t="shared" si="5"/>
        <v>0</v>
      </c>
      <c r="L30" s="24"/>
      <c r="M30" s="24"/>
      <c r="N30" s="24"/>
      <c r="O30" s="24"/>
      <c r="P30" s="24"/>
      <c r="Q30" s="24"/>
    </row>
    <row r="31" spans="1:17" s="19" customFormat="1" ht="27">
      <c r="A31" s="17" t="s">
        <v>27</v>
      </c>
      <c r="B31" s="18">
        <v>22000000</v>
      </c>
      <c r="C31" s="64">
        <f>C32+C33</f>
        <v>100</v>
      </c>
      <c r="D31" s="20">
        <f>D32+D33</f>
        <v>0</v>
      </c>
      <c r="E31" s="24">
        <f t="shared" si="4"/>
        <v>100</v>
      </c>
      <c r="F31" s="20">
        <f>F32+F33</f>
        <v>50</v>
      </c>
      <c r="G31" s="20">
        <f>G32+G33</f>
        <v>0</v>
      </c>
      <c r="H31" s="24">
        <f t="shared" si="9"/>
        <v>50</v>
      </c>
      <c r="I31" s="20">
        <f>I32+I33</f>
        <v>53.6</v>
      </c>
      <c r="J31" s="20">
        <f>J32+J33</f>
        <v>0</v>
      </c>
      <c r="K31" s="24">
        <f t="shared" si="5"/>
        <v>53.6</v>
      </c>
      <c r="L31" s="24">
        <f>I31/C31*100</f>
        <v>53.6</v>
      </c>
      <c r="M31" s="24"/>
      <c r="N31" s="24">
        <f t="shared" si="2"/>
        <v>53.6</v>
      </c>
      <c r="O31" s="24">
        <f>I31/F31*100</f>
        <v>107.2</v>
      </c>
      <c r="P31" s="24"/>
      <c r="Q31" s="24">
        <f t="shared" si="3"/>
        <v>107.2</v>
      </c>
    </row>
    <row r="32" spans="1:17" s="5" customFormat="1" ht="26.25" hidden="1">
      <c r="A32" s="15" t="s">
        <v>28</v>
      </c>
      <c r="B32" s="10">
        <v>22010300</v>
      </c>
      <c r="C32" s="65"/>
      <c r="D32" s="25"/>
      <c r="E32" s="25">
        <f t="shared" si="4"/>
        <v>0</v>
      </c>
      <c r="F32" s="25"/>
      <c r="G32" s="25"/>
      <c r="H32" s="25">
        <f t="shared" si="9"/>
        <v>0</v>
      </c>
      <c r="I32" s="25"/>
      <c r="J32" s="25"/>
      <c r="K32" s="25">
        <f t="shared" si="5"/>
        <v>0</v>
      </c>
      <c r="L32" s="24" t="e">
        <f>I32/C32*100</f>
        <v>#DIV/0!</v>
      </c>
      <c r="M32" s="24"/>
      <c r="N32" s="24" t="e">
        <f t="shared" si="2"/>
        <v>#DIV/0!</v>
      </c>
      <c r="O32" s="24" t="e">
        <f>I32/F32*100</f>
        <v>#DIV/0!</v>
      </c>
      <c r="P32" s="24" t="e">
        <f>J32/G32*100</f>
        <v>#DIV/0!</v>
      </c>
      <c r="Q32" s="24" t="e">
        <f t="shared" si="3"/>
        <v>#DIV/0!</v>
      </c>
    </row>
    <row r="33" spans="1:18" s="9" customFormat="1" ht="39">
      <c r="A33" s="15" t="s">
        <v>29</v>
      </c>
      <c r="B33" s="10">
        <v>22080400</v>
      </c>
      <c r="C33" s="65">
        <v>100</v>
      </c>
      <c r="D33" s="24"/>
      <c r="E33" s="25">
        <f t="shared" si="4"/>
        <v>100</v>
      </c>
      <c r="F33" s="25">
        <v>50</v>
      </c>
      <c r="G33" s="24"/>
      <c r="H33" s="25">
        <f t="shared" si="9"/>
        <v>50</v>
      </c>
      <c r="I33" s="25">
        <v>53.6</v>
      </c>
      <c r="J33" s="25"/>
      <c r="K33" s="25">
        <f t="shared" si="5"/>
        <v>53.6</v>
      </c>
      <c r="L33" s="25">
        <f>I33/C33*100</f>
        <v>53.6</v>
      </c>
      <c r="M33" s="25"/>
      <c r="N33" s="25">
        <f t="shared" si="2"/>
        <v>53.6</v>
      </c>
      <c r="O33" s="25">
        <f>I33/F33*100</f>
        <v>107.2</v>
      </c>
      <c r="P33" s="25"/>
      <c r="Q33" s="25">
        <f t="shared" si="3"/>
        <v>107.2</v>
      </c>
      <c r="R33" s="5"/>
    </row>
    <row r="34" spans="1:17" s="19" customFormat="1" ht="13.5">
      <c r="A34" s="17" t="s">
        <v>18</v>
      </c>
      <c r="B34" s="18">
        <v>24000000</v>
      </c>
      <c r="C34" s="64">
        <f>C35</f>
        <v>50</v>
      </c>
      <c r="D34" s="20">
        <f>D35</f>
        <v>0</v>
      </c>
      <c r="E34" s="20">
        <f t="shared" si="4"/>
        <v>50</v>
      </c>
      <c r="F34" s="20">
        <f>F35</f>
        <v>25</v>
      </c>
      <c r="G34" s="20">
        <f>G35</f>
        <v>0</v>
      </c>
      <c r="H34" s="20">
        <f t="shared" si="9"/>
        <v>25</v>
      </c>
      <c r="I34" s="20">
        <f>I35</f>
        <v>47.4</v>
      </c>
      <c r="J34" s="20">
        <f>J35</f>
        <v>0</v>
      </c>
      <c r="K34" s="20">
        <f t="shared" si="5"/>
        <v>47.4</v>
      </c>
      <c r="L34" s="24">
        <f>I34/C34*100</f>
        <v>94.8</v>
      </c>
      <c r="M34" s="24"/>
      <c r="N34" s="24">
        <f t="shared" si="2"/>
        <v>94.8</v>
      </c>
      <c r="O34" s="24">
        <f>I34/F34*100</f>
        <v>189.6</v>
      </c>
      <c r="P34" s="24"/>
      <c r="Q34" s="24">
        <f t="shared" si="3"/>
        <v>189.6</v>
      </c>
    </row>
    <row r="35" spans="1:18" s="9" customFormat="1" ht="12.75">
      <c r="A35" s="15" t="s">
        <v>17</v>
      </c>
      <c r="B35" s="10">
        <v>24060300</v>
      </c>
      <c r="C35" s="65">
        <v>50</v>
      </c>
      <c r="D35" s="24"/>
      <c r="E35" s="25">
        <f t="shared" si="4"/>
        <v>50</v>
      </c>
      <c r="F35" s="25">
        <v>25</v>
      </c>
      <c r="G35" s="25"/>
      <c r="H35" s="25">
        <f t="shared" si="9"/>
        <v>25</v>
      </c>
      <c r="I35" s="25">
        <v>47.4</v>
      </c>
      <c r="J35" s="25"/>
      <c r="K35" s="25">
        <f t="shared" si="5"/>
        <v>47.4</v>
      </c>
      <c r="L35" s="25">
        <f>I35/C35*100</f>
        <v>94.8</v>
      </c>
      <c r="M35" s="25"/>
      <c r="N35" s="25">
        <f t="shared" si="2"/>
        <v>94.8</v>
      </c>
      <c r="O35" s="25">
        <f>I35/F35*100</f>
        <v>189.6</v>
      </c>
      <c r="P35" s="25"/>
      <c r="Q35" s="25">
        <f t="shared" si="3"/>
        <v>189.6</v>
      </c>
      <c r="R35" s="5"/>
    </row>
    <row r="36" spans="1:17" s="19" customFormat="1" ht="13.5">
      <c r="A36" s="22" t="s">
        <v>19</v>
      </c>
      <c r="B36" s="18">
        <v>25000000</v>
      </c>
      <c r="C36" s="64">
        <f>C37+C38</f>
        <v>0</v>
      </c>
      <c r="D36" s="20">
        <f>D37+D38</f>
        <v>1976.5</v>
      </c>
      <c r="E36" s="20">
        <f t="shared" si="4"/>
        <v>1976.5</v>
      </c>
      <c r="F36" s="20">
        <f>F37+F38</f>
        <v>0</v>
      </c>
      <c r="G36" s="20">
        <f>G37+G38</f>
        <v>988.3</v>
      </c>
      <c r="H36" s="20">
        <f t="shared" si="9"/>
        <v>988.3</v>
      </c>
      <c r="I36" s="20">
        <f>I37+I38</f>
        <v>0</v>
      </c>
      <c r="J36" s="20">
        <f>J37+J38</f>
        <v>957</v>
      </c>
      <c r="K36" s="20">
        <f t="shared" si="5"/>
        <v>957</v>
      </c>
      <c r="L36" s="24"/>
      <c r="M36" s="24">
        <f aca="true" t="shared" si="10" ref="M36:M44">J36/D36*100</f>
        <v>48.41892233746521</v>
      </c>
      <c r="N36" s="24">
        <f t="shared" si="2"/>
        <v>48.41892233746521</v>
      </c>
      <c r="O36" s="24"/>
      <c r="P36" s="24">
        <f aca="true" t="shared" si="11" ref="P36:P45">J36/G36*100</f>
        <v>96.83294546190429</v>
      </c>
      <c r="Q36" s="24">
        <f t="shared" si="3"/>
        <v>96.83294546190429</v>
      </c>
    </row>
    <row r="37" spans="1:18" s="9" customFormat="1" ht="26.25">
      <c r="A37" s="21" t="s">
        <v>31</v>
      </c>
      <c r="B37" s="10">
        <v>25010000</v>
      </c>
      <c r="C37" s="63"/>
      <c r="D37" s="25">
        <v>1361</v>
      </c>
      <c r="E37" s="25">
        <f t="shared" si="4"/>
        <v>1361</v>
      </c>
      <c r="F37" s="25"/>
      <c r="G37" s="25">
        <v>680.5</v>
      </c>
      <c r="H37" s="25">
        <f t="shared" si="9"/>
        <v>680.5</v>
      </c>
      <c r="I37" s="25"/>
      <c r="J37" s="25">
        <v>388.5</v>
      </c>
      <c r="K37" s="25">
        <f t="shared" si="5"/>
        <v>388.5</v>
      </c>
      <c r="L37" s="25"/>
      <c r="M37" s="25">
        <f t="shared" si="10"/>
        <v>28.545187362233655</v>
      </c>
      <c r="N37" s="25">
        <f t="shared" si="2"/>
        <v>28.545187362233655</v>
      </c>
      <c r="O37" s="25"/>
      <c r="P37" s="25">
        <f t="shared" si="11"/>
        <v>57.09037472446731</v>
      </c>
      <c r="Q37" s="25">
        <f t="shared" si="3"/>
        <v>57.09037472446731</v>
      </c>
      <c r="R37" s="5"/>
    </row>
    <row r="38" spans="1:18" s="9" customFormat="1" ht="12.75">
      <c r="A38" s="21" t="s">
        <v>20</v>
      </c>
      <c r="B38" s="10">
        <v>25020000</v>
      </c>
      <c r="C38" s="63"/>
      <c r="D38" s="25">
        <v>615.5</v>
      </c>
      <c r="E38" s="25">
        <f t="shared" si="4"/>
        <v>615.5</v>
      </c>
      <c r="F38" s="25"/>
      <c r="G38" s="25">
        <v>307.8</v>
      </c>
      <c r="H38" s="25">
        <f t="shared" si="9"/>
        <v>307.8</v>
      </c>
      <c r="I38" s="25"/>
      <c r="J38" s="25">
        <v>568.5</v>
      </c>
      <c r="K38" s="25">
        <f t="shared" si="5"/>
        <v>568.5</v>
      </c>
      <c r="L38" s="25"/>
      <c r="M38" s="25">
        <f t="shared" si="10"/>
        <v>92.36393176279446</v>
      </c>
      <c r="N38" s="25">
        <f t="shared" si="2"/>
        <v>92.36393176279446</v>
      </c>
      <c r="O38" s="25"/>
      <c r="P38" s="25">
        <f t="shared" si="11"/>
        <v>184.69785575048732</v>
      </c>
      <c r="Q38" s="25">
        <f t="shared" si="3"/>
        <v>184.69785575048732</v>
      </c>
      <c r="R38" s="5"/>
    </row>
    <row r="39" spans="1:17" s="9" customFormat="1" ht="12.75">
      <c r="A39" s="8" t="s">
        <v>32</v>
      </c>
      <c r="B39" s="8">
        <v>30000000</v>
      </c>
      <c r="C39" s="63">
        <f aca="true" t="shared" si="12" ref="C39:K39">C40</f>
        <v>0</v>
      </c>
      <c r="D39" s="24">
        <f t="shared" si="12"/>
        <v>0</v>
      </c>
      <c r="E39" s="24">
        <f t="shared" si="12"/>
        <v>0</v>
      </c>
      <c r="F39" s="24">
        <f t="shared" si="12"/>
        <v>0</v>
      </c>
      <c r="G39" s="24">
        <f t="shared" si="12"/>
        <v>0</v>
      </c>
      <c r="H39" s="24">
        <f t="shared" si="12"/>
        <v>0</v>
      </c>
      <c r="I39" s="24">
        <f t="shared" si="12"/>
        <v>0</v>
      </c>
      <c r="J39" s="24">
        <f t="shared" si="12"/>
        <v>315.4</v>
      </c>
      <c r="K39" s="24">
        <f t="shared" si="12"/>
        <v>315.4</v>
      </c>
      <c r="L39" s="24"/>
      <c r="M39" s="24"/>
      <c r="N39" s="24"/>
      <c r="O39" s="24"/>
      <c r="P39" s="24"/>
      <c r="Q39" s="24"/>
    </row>
    <row r="40" spans="1:17" s="35" customFormat="1" ht="14.25">
      <c r="A40" s="22" t="s">
        <v>33</v>
      </c>
      <c r="B40" s="18">
        <v>31000000</v>
      </c>
      <c r="C40" s="64">
        <f aca="true" t="shared" si="13" ref="C40:H40">C41+C43</f>
        <v>0</v>
      </c>
      <c r="D40" s="20">
        <f t="shared" si="13"/>
        <v>0</v>
      </c>
      <c r="E40" s="20">
        <f t="shared" si="13"/>
        <v>0</v>
      </c>
      <c r="F40" s="20">
        <f t="shared" si="13"/>
        <v>0</v>
      </c>
      <c r="G40" s="20">
        <f t="shared" si="13"/>
        <v>0</v>
      </c>
      <c r="H40" s="20">
        <f t="shared" si="13"/>
        <v>0</v>
      </c>
      <c r="I40" s="20">
        <f>I41+I42+I43</f>
        <v>0</v>
      </c>
      <c r="J40" s="20">
        <f>J41+J42+J43</f>
        <v>315.4</v>
      </c>
      <c r="K40" s="20">
        <f>K41+K42+K43</f>
        <v>315.4</v>
      </c>
      <c r="L40" s="24"/>
      <c r="M40" s="24"/>
      <c r="N40" s="24"/>
      <c r="O40" s="24"/>
      <c r="P40" s="24"/>
      <c r="Q40" s="24"/>
    </row>
    <row r="41" spans="1:17" s="28" customFormat="1" ht="52.5" hidden="1">
      <c r="A41" s="21" t="s">
        <v>34</v>
      </c>
      <c r="B41" s="10">
        <v>31010200</v>
      </c>
      <c r="C41" s="66"/>
      <c r="D41" s="27"/>
      <c r="E41" s="25">
        <f>C41+D41</f>
        <v>0</v>
      </c>
      <c r="F41" s="27"/>
      <c r="G41" s="27"/>
      <c r="H41" s="25">
        <f>F41+G41</f>
        <v>0</v>
      </c>
      <c r="I41" s="25"/>
      <c r="J41" s="27"/>
      <c r="K41" s="25">
        <f>I41+J41</f>
        <v>0</v>
      </c>
      <c r="L41" s="24" t="e">
        <f>I41/C41*100</f>
        <v>#DIV/0!</v>
      </c>
      <c r="M41" s="24" t="e">
        <f t="shared" si="10"/>
        <v>#DIV/0!</v>
      </c>
      <c r="N41" s="24" t="e">
        <f t="shared" si="2"/>
        <v>#DIV/0!</v>
      </c>
      <c r="O41" s="24" t="e">
        <f>I41/F41*100</f>
        <v>#DIV/0!</v>
      </c>
      <c r="P41" s="24" t="e">
        <f t="shared" si="11"/>
        <v>#DIV/0!</v>
      </c>
      <c r="Q41" s="24" t="e">
        <f t="shared" si="3"/>
        <v>#DIV/0!</v>
      </c>
    </row>
    <row r="42" spans="1:17" s="28" customFormat="1" ht="26.25" hidden="1">
      <c r="A42" s="38" t="s">
        <v>43</v>
      </c>
      <c r="B42" s="10">
        <v>31020000</v>
      </c>
      <c r="C42" s="63"/>
      <c r="D42" s="25"/>
      <c r="E42" s="25">
        <f>C42+D42</f>
        <v>0</v>
      </c>
      <c r="F42" s="24"/>
      <c r="G42" s="25"/>
      <c r="H42" s="25">
        <f>F42+G42</f>
        <v>0</v>
      </c>
      <c r="I42" s="24"/>
      <c r="J42" s="25"/>
      <c r="K42" s="25">
        <f>I42+J42</f>
        <v>0</v>
      </c>
      <c r="L42" s="24" t="e">
        <f>I42/C42*100</f>
        <v>#DIV/0!</v>
      </c>
      <c r="M42" s="24" t="e">
        <f t="shared" si="10"/>
        <v>#DIV/0!</v>
      </c>
      <c r="N42" s="24" t="e">
        <f t="shared" si="2"/>
        <v>#DIV/0!</v>
      </c>
      <c r="O42" s="24" t="e">
        <f>I42/F42*100</f>
        <v>#DIV/0!</v>
      </c>
      <c r="P42" s="24" t="e">
        <f t="shared" si="11"/>
        <v>#DIV/0!</v>
      </c>
      <c r="Q42" s="24" t="e">
        <f t="shared" si="3"/>
        <v>#DIV/0!</v>
      </c>
    </row>
    <row r="43" spans="1:17" s="28" customFormat="1" ht="41.25" customHeight="1">
      <c r="A43" s="21" t="s">
        <v>42</v>
      </c>
      <c r="B43" s="10">
        <v>31030000</v>
      </c>
      <c r="C43" s="66"/>
      <c r="D43" s="27"/>
      <c r="E43" s="25">
        <f>C43+D43</f>
        <v>0</v>
      </c>
      <c r="F43" s="27"/>
      <c r="G43" s="27"/>
      <c r="H43" s="25">
        <f>F43+G43</f>
        <v>0</v>
      </c>
      <c r="I43" s="25"/>
      <c r="J43" s="25">
        <v>315.4</v>
      </c>
      <c r="K43" s="25">
        <f>I43+J43</f>
        <v>315.4</v>
      </c>
      <c r="L43" s="24"/>
      <c r="M43" s="24"/>
      <c r="N43" s="24"/>
      <c r="O43" s="24"/>
      <c r="P43" s="24"/>
      <c r="Q43" s="24"/>
    </row>
    <row r="44" spans="1:17" s="32" customFormat="1" ht="15">
      <c r="A44" s="30" t="s">
        <v>35</v>
      </c>
      <c r="B44" s="30"/>
      <c r="C44" s="67">
        <f>C15+C21+C39</f>
        <v>52600</v>
      </c>
      <c r="D44" s="31">
        <f aca="true" t="shared" si="14" ref="D44:K44">D15+D21+D39</f>
        <v>1976.5</v>
      </c>
      <c r="E44" s="31">
        <f t="shared" si="14"/>
        <v>54576.5</v>
      </c>
      <c r="F44" s="31">
        <f t="shared" si="14"/>
        <v>20768.4</v>
      </c>
      <c r="G44" s="31">
        <f t="shared" si="14"/>
        <v>988.3</v>
      </c>
      <c r="H44" s="31">
        <f t="shared" si="14"/>
        <v>21756.7</v>
      </c>
      <c r="I44" s="31">
        <f t="shared" si="14"/>
        <v>23045.7</v>
      </c>
      <c r="J44" s="31">
        <f>J15+J21+J39</f>
        <v>1272.4</v>
      </c>
      <c r="K44" s="31">
        <f t="shared" si="14"/>
        <v>24318.100000000002</v>
      </c>
      <c r="L44" s="24">
        <f aca="true" t="shared" si="15" ref="L44:L53">I44/C44*100</f>
        <v>43.81311787072244</v>
      </c>
      <c r="M44" s="24">
        <f t="shared" si="10"/>
        <v>64.37642296989628</v>
      </c>
      <c r="N44" s="24">
        <f t="shared" si="2"/>
        <v>44.55782250602366</v>
      </c>
      <c r="O44" s="24">
        <f aca="true" t="shared" si="16" ref="O44:O53">I44/F44*100</f>
        <v>110.96521638643324</v>
      </c>
      <c r="P44" s="24">
        <f t="shared" si="11"/>
        <v>128.7463320853992</v>
      </c>
      <c r="Q44" s="24">
        <f>K44/H44*100</f>
        <v>111.77292512191647</v>
      </c>
    </row>
    <row r="45" spans="1:17" s="28" customFormat="1" ht="15.75" customHeight="1">
      <c r="A45" s="29" t="s">
        <v>21</v>
      </c>
      <c r="B45" s="29">
        <v>40000000</v>
      </c>
      <c r="C45" s="66">
        <f>C46+C48+C51+C53</f>
        <v>72314.5</v>
      </c>
      <c r="D45" s="27">
        <f aca="true" t="shared" si="17" ref="D45:K45">D46+D48+D51+D53</f>
        <v>1556</v>
      </c>
      <c r="E45" s="27">
        <f t="shared" si="17"/>
        <v>73870.5</v>
      </c>
      <c r="F45" s="27">
        <f t="shared" si="17"/>
        <v>46873.1</v>
      </c>
      <c r="G45" s="27">
        <f t="shared" si="17"/>
        <v>1556</v>
      </c>
      <c r="H45" s="27">
        <f t="shared" si="17"/>
        <v>48429.1</v>
      </c>
      <c r="I45" s="27">
        <f t="shared" si="17"/>
        <v>45734.5</v>
      </c>
      <c r="J45" s="27">
        <f t="shared" si="17"/>
        <v>486.5</v>
      </c>
      <c r="K45" s="27">
        <f t="shared" si="17"/>
        <v>46221</v>
      </c>
      <c r="L45" s="24">
        <f t="shared" si="15"/>
        <v>63.243886080938125</v>
      </c>
      <c r="M45" s="24"/>
      <c r="N45" s="24">
        <f t="shared" si="2"/>
        <v>62.57030885130058</v>
      </c>
      <c r="O45" s="24">
        <f t="shared" si="16"/>
        <v>97.57088820666866</v>
      </c>
      <c r="P45" s="24">
        <f t="shared" si="11"/>
        <v>31.266066838046275</v>
      </c>
      <c r="Q45" s="24">
        <f t="shared" si="3"/>
        <v>95.44055123882129</v>
      </c>
    </row>
    <row r="46" spans="1:17" s="28" customFormat="1" ht="15.75" customHeight="1">
      <c r="A46" s="49" t="s">
        <v>71</v>
      </c>
      <c r="B46" s="18">
        <v>41020000</v>
      </c>
      <c r="C46" s="64">
        <f>C47</f>
        <v>1658.5</v>
      </c>
      <c r="D46" s="20">
        <f aca="true" t="shared" si="18" ref="D46:K46">D47</f>
        <v>0</v>
      </c>
      <c r="E46" s="20">
        <f t="shared" si="18"/>
        <v>1658.5</v>
      </c>
      <c r="F46" s="20">
        <f t="shared" si="18"/>
        <v>829.2</v>
      </c>
      <c r="G46" s="20">
        <f t="shared" si="18"/>
        <v>0</v>
      </c>
      <c r="H46" s="20">
        <f t="shared" si="18"/>
        <v>829.2</v>
      </c>
      <c r="I46" s="20">
        <f t="shared" si="18"/>
        <v>829.2</v>
      </c>
      <c r="J46" s="20">
        <f t="shared" si="18"/>
        <v>0</v>
      </c>
      <c r="K46" s="20">
        <f t="shared" si="18"/>
        <v>829.2</v>
      </c>
      <c r="L46" s="24">
        <f t="shared" si="15"/>
        <v>49.99698522761532</v>
      </c>
      <c r="M46" s="24"/>
      <c r="N46" s="24">
        <f t="shared" si="2"/>
        <v>49.99698522761532</v>
      </c>
      <c r="O46" s="24">
        <f t="shared" si="16"/>
        <v>100</v>
      </c>
      <c r="P46" s="24"/>
      <c r="Q46" s="24">
        <f t="shared" si="3"/>
        <v>100</v>
      </c>
    </row>
    <row r="47" spans="1:17" s="28" customFormat="1" ht="15.75" customHeight="1">
      <c r="A47" s="46" t="s">
        <v>72</v>
      </c>
      <c r="B47" s="10">
        <v>41020100</v>
      </c>
      <c r="C47" s="65">
        <v>1658.5</v>
      </c>
      <c r="D47" s="25"/>
      <c r="E47" s="25">
        <f>C47+D47</f>
        <v>1658.5</v>
      </c>
      <c r="F47" s="25">
        <v>829.2</v>
      </c>
      <c r="G47" s="25"/>
      <c r="H47" s="25">
        <f>F47+G47</f>
        <v>829.2</v>
      </c>
      <c r="I47" s="25">
        <v>829.2</v>
      </c>
      <c r="J47" s="25"/>
      <c r="K47" s="25">
        <f>I47+J47</f>
        <v>829.2</v>
      </c>
      <c r="L47" s="24">
        <f t="shared" si="15"/>
        <v>49.99698522761532</v>
      </c>
      <c r="M47" s="24"/>
      <c r="N47" s="24">
        <f t="shared" si="2"/>
        <v>49.99698522761532</v>
      </c>
      <c r="O47" s="24">
        <f t="shared" si="16"/>
        <v>100</v>
      </c>
      <c r="P47" s="24"/>
      <c r="Q47" s="24">
        <f t="shared" si="3"/>
        <v>100</v>
      </c>
    </row>
    <row r="48" spans="1:17" s="19" customFormat="1" ht="13.5">
      <c r="A48" s="49" t="s">
        <v>51</v>
      </c>
      <c r="B48" s="18">
        <v>41030000</v>
      </c>
      <c r="C48" s="64">
        <f>C49+C50</f>
        <v>51732</v>
      </c>
      <c r="D48" s="20">
        <f aca="true" t="shared" si="19" ref="D48:K48">D49+D50</f>
        <v>0</v>
      </c>
      <c r="E48" s="20">
        <f t="shared" si="19"/>
        <v>51732</v>
      </c>
      <c r="F48" s="20">
        <f t="shared" si="19"/>
        <v>32091.899999999998</v>
      </c>
      <c r="G48" s="20">
        <f t="shared" si="19"/>
        <v>0</v>
      </c>
      <c r="H48" s="20">
        <f t="shared" si="19"/>
        <v>32091.899999999998</v>
      </c>
      <c r="I48" s="20">
        <f t="shared" si="19"/>
        <v>32091.899999999998</v>
      </c>
      <c r="J48" s="20">
        <f t="shared" si="19"/>
        <v>0</v>
      </c>
      <c r="K48" s="20">
        <f t="shared" si="19"/>
        <v>32091.899999999998</v>
      </c>
      <c r="L48" s="24">
        <f t="shared" si="15"/>
        <v>62.034910693574574</v>
      </c>
      <c r="M48" s="24"/>
      <c r="N48" s="24">
        <f t="shared" si="2"/>
        <v>62.034910693574574</v>
      </c>
      <c r="O48" s="24">
        <f t="shared" si="16"/>
        <v>100</v>
      </c>
      <c r="P48" s="24"/>
      <c r="Q48" s="24">
        <f t="shared" si="3"/>
        <v>100</v>
      </c>
    </row>
    <row r="49" spans="1:18" s="19" customFormat="1" ht="25.5" customHeight="1">
      <c r="A49" s="46" t="s">
        <v>40</v>
      </c>
      <c r="B49" s="10">
        <v>41033900</v>
      </c>
      <c r="C49" s="65">
        <v>48264.7</v>
      </c>
      <c r="D49" s="25"/>
      <c r="E49" s="25">
        <f>C49+D49</f>
        <v>48264.7</v>
      </c>
      <c r="F49" s="25">
        <v>28624.6</v>
      </c>
      <c r="G49" s="25"/>
      <c r="H49" s="25">
        <f>F49+G49</f>
        <v>28624.6</v>
      </c>
      <c r="I49" s="25">
        <v>28624.6</v>
      </c>
      <c r="J49" s="25"/>
      <c r="K49" s="25">
        <f>I49+J49</f>
        <v>28624.6</v>
      </c>
      <c r="L49" s="25">
        <f t="shared" si="15"/>
        <v>59.30752703321475</v>
      </c>
      <c r="M49" s="25"/>
      <c r="N49" s="25">
        <f t="shared" si="2"/>
        <v>59.30752703321475</v>
      </c>
      <c r="O49" s="25">
        <f t="shared" si="16"/>
        <v>100</v>
      </c>
      <c r="P49" s="25"/>
      <c r="Q49" s="25">
        <f t="shared" si="3"/>
        <v>100</v>
      </c>
      <c r="R49" s="11"/>
    </row>
    <row r="50" spans="1:17" s="19" customFormat="1" ht="13.5">
      <c r="A50" s="46" t="s">
        <v>41</v>
      </c>
      <c r="B50" s="10">
        <v>41034200</v>
      </c>
      <c r="C50" s="65">
        <v>3467.3</v>
      </c>
      <c r="D50" s="25"/>
      <c r="E50" s="25">
        <f>C50+D50</f>
        <v>3467.3</v>
      </c>
      <c r="F50" s="25">
        <v>3467.3</v>
      </c>
      <c r="G50" s="25"/>
      <c r="H50" s="25">
        <f>F50+G50</f>
        <v>3467.3</v>
      </c>
      <c r="I50" s="25">
        <v>3467.3</v>
      </c>
      <c r="J50" s="25"/>
      <c r="K50" s="25">
        <f>I50+J50</f>
        <v>3467.3</v>
      </c>
      <c r="L50" s="25">
        <f t="shared" si="15"/>
        <v>100</v>
      </c>
      <c r="M50" s="25"/>
      <c r="N50" s="25">
        <f t="shared" si="2"/>
        <v>100</v>
      </c>
      <c r="O50" s="25">
        <f t="shared" si="16"/>
        <v>100</v>
      </c>
      <c r="P50" s="25"/>
      <c r="Q50" s="25">
        <f t="shared" si="3"/>
        <v>100</v>
      </c>
    </row>
    <row r="51" spans="1:17" s="19" customFormat="1" ht="13.5">
      <c r="A51" s="50" t="s">
        <v>52</v>
      </c>
      <c r="B51" s="18">
        <v>41040000</v>
      </c>
      <c r="C51" s="64">
        <f>C52</f>
        <v>6271.3</v>
      </c>
      <c r="D51" s="20">
        <f aca="true" t="shared" si="20" ref="D51:K51">D52</f>
        <v>0</v>
      </c>
      <c r="E51" s="20">
        <f t="shared" si="20"/>
        <v>6271.3</v>
      </c>
      <c r="F51" s="20">
        <f t="shared" si="20"/>
        <v>3134.1</v>
      </c>
      <c r="G51" s="20">
        <f t="shared" si="20"/>
        <v>0</v>
      </c>
      <c r="H51" s="20">
        <f t="shared" si="20"/>
        <v>3134.1</v>
      </c>
      <c r="I51" s="20">
        <f t="shared" si="20"/>
        <v>3134.1</v>
      </c>
      <c r="J51" s="20">
        <f t="shared" si="20"/>
        <v>0</v>
      </c>
      <c r="K51" s="20">
        <f t="shared" si="20"/>
        <v>3134.1</v>
      </c>
      <c r="L51" s="24">
        <f t="shared" si="15"/>
        <v>49.975284231339586</v>
      </c>
      <c r="M51" s="24"/>
      <c r="N51" s="24">
        <f t="shared" si="2"/>
        <v>49.975284231339586</v>
      </c>
      <c r="O51" s="24">
        <f t="shared" si="16"/>
        <v>100</v>
      </c>
      <c r="P51" s="24"/>
      <c r="Q51" s="24">
        <f t="shared" si="3"/>
        <v>100</v>
      </c>
    </row>
    <row r="52" spans="1:17" s="19" customFormat="1" ht="52.5">
      <c r="A52" s="47" t="s">
        <v>53</v>
      </c>
      <c r="B52" s="10">
        <v>41040200</v>
      </c>
      <c r="C52" s="65">
        <v>6271.3</v>
      </c>
      <c r="D52" s="25"/>
      <c r="E52" s="25">
        <f>C52+D52</f>
        <v>6271.3</v>
      </c>
      <c r="F52" s="25">
        <v>3134.1</v>
      </c>
      <c r="G52" s="25"/>
      <c r="H52" s="25">
        <f>F52+G52</f>
        <v>3134.1</v>
      </c>
      <c r="I52" s="25">
        <v>3134.1</v>
      </c>
      <c r="J52" s="25"/>
      <c r="K52" s="25">
        <f>I52+J52</f>
        <v>3134.1</v>
      </c>
      <c r="L52" s="25">
        <f t="shared" si="15"/>
        <v>49.975284231339586</v>
      </c>
      <c r="M52" s="25"/>
      <c r="N52" s="25">
        <f t="shared" si="2"/>
        <v>49.975284231339586</v>
      </c>
      <c r="O52" s="25">
        <f t="shared" si="16"/>
        <v>100</v>
      </c>
      <c r="P52" s="25"/>
      <c r="Q52" s="25">
        <f t="shared" si="3"/>
        <v>100</v>
      </c>
    </row>
    <row r="53" spans="1:17" s="19" customFormat="1" ht="13.5">
      <c r="A53" s="51" t="s">
        <v>54</v>
      </c>
      <c r="B53" s="18">
        <v>41050000</v>
      </c>
      <c r="C53" s="64">
        <f>SUM(C54:C65)</f>
        <v>12652.7</v>
      </c>
      <c r="D53" s="20">
        <f aca="true" t="shared" si="21" ref="D53:K53">SUM(D54:D65)</f>
        <v>1556</v>
      </c>
      <c r="E53" s="20">
        <f t="shared" si="21"/>
        <v>14208.7</v>
      </c>
      <c r="F53" s="20">
        <f t="shared" si="21"/>
        <v>10817.9</v>
      </c>
      <c r="G53" s="20">
        <f t="shared" si="21"/>
        <v>1556</v>
      </c>
      <c r="H53" s="20">
        <f t="shared" si="21"/>
        <v>12373.9</v>
      </c>
      <c r="I53" s="20">
        <f t="shared" si="21"/>
        <v>9679.3</v>
      </c>
      <c r="J53" s="20">
        <f t="shared" si="21"/>
        <v>486.5</v>
      </c>
      <c r="K53" s="20">
        <f t="shared" si="21"/>
        <v>10165.8</v>
      </c>
      <c r="L53" s="24">
        <f t="shared" si="15"/>
        <v>76.4998774965027</v>
      </c>
      <c r="M53" s="24"/>
      <c r="N53" s="24">
        <f t="shared" si="2"/>
        <v>71.54630613638122</v>
      </c>
      <c r="O53" s="24">
        <f t="shared" si="16"/>
        <v>89.47485186588894</v>
      </c>
      <c r="P53" s="24">
        <f>J53/G53*100</f>
        <v>31.266066838046275</v>
      </c>
      <c r="Q53" s="24">
        <f t="shared" si="3"/>
        <v>82.15518147067617</v>
      </c>
    </row>
    <row r="54" spans="1:17" s="5" customFormat="1" ht="66" hidden="1">
      <c r="A54" s="48" t="s">
        <v>55</v>
      </c>
      <c r="B54" s="52">
        <v>41050100</v>
      </c>
      <c r="C54" s="6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1:17" s="9" customFormat="1" ht="71.25" customHeight="1" hidden="1">
      <c r="A55" s="48" t="s">
        <v>56</v>
      </c>
      <c r="B55" s="52">
        <v>41050200</v>
      </c>
      <c r="C55" s="65"/>
      <c r="D55" s="24"/>
      <c r="E55" s="25"/>
      <c r="F55" s="25"/>
      <c r="G55" s="24"/>
      <c r="H55" s="25"/>
      <c r="I55" s="25"/>
      <c r="J55" s="24"/>
      <c r="K55" s="25"/>
      <c r="L55" s="25"/>
      <c r="M55" s="25"/>
      <c r="N55" s="25"/>
      <c r="O55" s="25"/>
      <c r="P55" s="25"/>
      <c r="Q55" s="25"/>
    </row>
    <row r="56" spans="1:17" s="9" customFormat="1" ht="66" hidden="1">
      <c r="A56" s="48" t="s">
        <v>57</v>
      </c>
      <c r="B56" s="52">
        <v>41050300</v>
      </c>
      <c r="C56" s="65"/>
      <c r="D56" s="24"/>
      <c r="E56" s="25"/>
      <c r="F56" s="25"/>
      <c r="G56" s="24"/>
      <c r="H56" s="25"/>
      <c r="I56" s="25"/>
      <c r="J56" s="24"/>
      <c r="K56" s="25"/>
      <c r="L56" s="25"/>
      <c r="M56" s="25"/>
      <c r="N56" s="25"/>
      <c r="O56" s="25"/>
      <c r="P56" s="25"/>
      <c r="Q56" s="25"/>
    </row>
    <row r="57" spans="1:17" s="9" customFormat="1" ht="66" hidden="1">
      <c r="A57" s="48" t="s">
        <v>58</v>
      </c>
      <c r="B57" s="52">
        <v>41050700</v>
      </c>
      <c r="C57" s="65"/>
      <c r="D57" s="24"/>
      <c r="E57" s="25"/>
      <c r="F57" s="25"/>
      <c r="G57" s="24"/>
      <c r="H57" s="25"/>
      <c r="I57" s="25"/>
      <c r="J57" s="24"/>
      <c r="K57" s="25"/>
      <c r="L57" s="25"/>
      <c r="M57" s="25"/>
      <c r="N57" s="25"/>
      <c r="O57" s="25"/>
      <c r="P57" s="25"/>
      <c r="Q57" s="25"/>
    </row>
    <row r="58" spans="1:17" s="9" customFormat="1" ht="39">
      <c r="A58" s="53" t="s">
        <v>63</v>
      </c>
      <c r="B58" s="52">
        <v>41051100</v>
      </c>
      <c r="C58" s="65">
        <v>141.3</v>
      </c>
      <c r="D58" s="25"/>
      <c r="E58" s="25">
        <f>C58+D58</f>
        <v>141.3</v>
      </c>
      <c r="F58" s="25">
        <v>141.3</v>
      </c>
      <c r="G58" s="24"/>
      <c r="H58" s="25">
        <f>F58+G58</f>
        <v>141.3</v>
      </c>
      <c r="I58" s="25">
        <v>141.3</v>
      </c>
      <c r="J58" s="24"/>
      <c r="K58" s="25">
        <f>I58+J58</f>
        <v>141.3</v>
      </c>
      <c r="L58" s="25">
        <f>I58/C58*100</f>
        <v>100</v>
      </c>
      <c r="M58" s="25"/>
      <c r="N58" s="25"/>
      <c r="O58" s="25">
        <f>L58/F58*100</f>
        <v>70.77140835102618</v>
      </c>
      <c r="P58" s="25"/>
      <c r="Q58" s="25">
        <f>K58/H58*100</f>
        <v>100</v>
      </c>
    </row>
    <row r="59" spans="1:17" s="5" customFormat="1" ht="39">
      <c r="A59" s="48" t="s">
        <v>59</v>
      </c>
      <c r="B59" s="52">
        <v>41051200</v>
      </c>
      <c r="C59" s="65">
        <v>169.6</v>
      </c>
      <c r="D59" s="25"/>
      <c r="E59" s="25">
        <f aca="true" t="shared" si="22" ref="E59:E71">C59+D59</f>
        <v>169.6</v>
      </c>
      <c r="F59" s="25">
        <v>88.1</v>
      </c>
      <c r="G59" s="25"/>
      <c r="H59" s="25">
        <f>F59+G59</f>
        <v>88.1</v>
      </c>
      <c r="I59" s="25">
        <v>86.2</v>
      </c>
      <c r="J59" s="25"/>
      <c r="K59" s="25">
        <f>I59+J59</f>
        <v>86.2</v>
      </c>
      <c r="L59" s="25">
        <f>I59/C59*100</f>
        <v>50.82547169811321</v>
      </c>
      <c r="M59" s="25"/>
      <c r="N59" s="25">
        <f t="shared" si="2"/>
        <v>50.82547169811321</v>
      </c>
      <c r="O59" s="25">
        <f aca="true" t="shared" si="23" ref="O59:O68">I59/F59*100</f>
        <v>97.84335981838821</v>
      </c>
      <c r="P59" s="25"/>
      <c r="Q59" s="25">
        <f t="shared" si="3"/>
        <v>97.84335981838821</v>
      </c>
    </row>
    <row r="60" spans="1:17" s="5" customFormat="1" ht="52.5">
      <c r="A60" s="42" t="s">
        <v>69</v>
      </c>
      <c r="B60" s="58">
        <v>41051400</v>
      </c>
      <c r="C60" s="65">
        <v>600.8</v>
      </c>
      <c r="D60" s="25"/>
      <c r="E60" s="25">
        <f t="shared" si="22"/>
        <v>600.8</v>
      </c>
      <c r="F60" s="25">
        <v>0</v>
      </c>
      <c r="G60" s="25"/>
      <c r="H60" s="25">
        <f>F60+G60</f>
        <v>0</v>
      </c>
      <c r="I60" s="25"/>
      <c r="J60" s="25"/>
      <c r="K60" s="25">
        <v>0</v>
      </c>
      <c r="L60" s="25"/>
      <c r="M60" s="25"/>
      <c r="N60" s="25"/>
      <c r="O60" s="25" t="e">
        <f t="shared" si="23"/>
        <v>#DIV/0!</v>
      </c>
      <c r="P60" s="25"/>
      <c r="Q60" s="25" t="e">
        <f t="shared" si="3"/>
        <v>#DIV/0!</v>
      </c>
    </row>
    <row r="61" spans="1:17" s="5" customFormat="1" ht="39">
      <c r="A61" s="48" t="s">
        <v>60</v>
      </c>
      <c r="B61" s="52">
        <v>41051500</v>
      </c>
      <c r="C61" s="65">
        <v>3547.9</v>
      </c>
      <c r="D61" s="25"/>
      <c r="E61" s="25">
        <f t="shared" si="22"/>
        <v>3547.9</v>
      </c>
      <c r="F61" s="25">
        <v>3547.9</v>
      </c>
      <c r="G61" s="25"/>
      <c r="H61" s="25">
        <f>F61+G61</f>
        <v>3547.9</v>
      </c>
      <c r="I61" s="25">
        <v>3547.9</v>
      </c>
      <c r="J61" s="25"/>
      <c r="K61" s="25">
        <f>I61+J61</f>
        <v>3547.9</v>
      </c>
      <c r="L61" s="25">
        <f>I61/C61*100</f>
        <v>100</v>
      </c>
      <c r="M61" s="25"/>
      <c r="N61" s="25">
        <f t="shared" si="2"/>
        <v>100</v>
      </c>
      <c r="O61" s="25">
        <f t="shared" si="23"/>
        <v>100</v>
      </c>
      <c r="P61" s="25"/>
      <c r="Q61" s="25">
        <f t="shared" si="3"/>
        <v>100</v>
      </c>
    </row>
    <row r="62" spans="1:17" s="5" customFormat="1" ht="52.5">
      <c r="A62" s="70" t="s">
        <v>76</v>
      </c>
      <c r="B62" s="52">
        <v>41051700</v>
      </c>
      <c r="C62" s="65">
        <v>11.8</v>
      </c>
      <c r="D62" s="25"/>
      <c r="E62" s="25">
        <f t="shared" si="22"/>
        <v>11.8</v>
      </c>
      <c r="F62" s="25">
        <v>11.8</v>
      </c>
      <c r="G62" s="25"/>
      <c r="H62" s="25">
        <f>F62+G62</f>
        <v>11.8</v>
      </c>
      <c r="I62" s="25">
        <v>11.8</v>
      </c>
      <c r="J62" s="25"/>
      <c r="K62" s="25">
        <f>I62+J62</f>
        <v>11.8</v>
      </c>
      <c r="L62" s="25">
        <f>I62/C62*100</f>
        <v>100</v>
      </c>
      <c r="M62" s="25"/>
      <c r="N62" s="25">
        <f>K62/E62*100</f>
        <v>100</v>
      </c>
      <c r="O62" s="25">
        <f t="shared" si="23"/>
        <v>100</v>
      </c>
      <c r="P62" s="25"/>
      <c r="Q62" s="25">
        <f>K62/H62*100</f>
        <v>100</v>
      </c>
    </row>
    <row r="63" spans="1:17" s="5" customFormat="1" ht="39" hidden="1">
      <c r="A63" s="48" t="s">
        <v>61</v>
      </c>
      <c r="B63" s="52">
        <v>41052000</v>
      </c>
      <c r="C63" s="65"/>
      <c r="D63" s="25"/>
      <c r="E63" s="25"/>
      <c r="F63" s="25"/>
      <c r="G63" s="25"/>
      <c r="H63" s="25"/>
      <c r="I63" s="25"/>
      <c r="J63" s="25"/>
      <c r="K63" s="25"/>
      <c r="L63" s="25" t="e">
        <f>I63/C63*100</f>
        <v>#DIV/0!</v>
      </c>
      <c r="M63" s="25"/>
      <c r="N63" s="25" t="e">
        <f t="shared" si="2"/>
        <v>#DIV/0!</v>
      </c>
      <c r="O63" s="25" t="e">
        <f t="shared" si="23"/>
        <v>#DIV/0!</v>
      </c>
      <c r="P63" s="25"/>
      <c r="Q63" s="25" t="e">
        <f t="shared" si="3"/>
        <v>#DIV/0!</v>
      </c>
    </row>
    <row r="64" spans="1:17" s="11" customFormat="1" ht="12.75">
      <c r="A64" s="48" t="s">
        <v>62</v>
      </c>
      <c r="B64" s="52">
        <v>41053900</v>
      </c>
      <c r="C64" s="65">
        <v>6965.3</v>
      </c>
      <c r="D64" s="25">
        <v>1556</v>
      </c>
      <c r="E64" s="25">
        <f t="shared" si="22"/>
        <v>8521.3</v>
      </c>
      <c r="F64" s="25">
        <v>6296.4</v>
      </c>
      <c r="G64" s="25">
        <v>1556</v>
      </c>
      <c r="H64" s="25">
        <f>F64+G64</f>
        <v>7852.4</v>
      </c>
      <c r="I64" s="25">
        <v>5159.7</v>
      </c>
      <c r="J64" s="25">
        <v>486.5</v>
      </c>
      <c r="K64" s="25">
        <f>I64+J64</f>
        <v>5646.2</v>
      </c>
      <c r="L64" s="25"/>
      <c r="M64" s="25"/>
      <c r="N64" s="25"/>
      <c r="O64" s="25">
        <f t="shared" si="23"/>
        <v>81.94682675814752</v>
      </c>
      <c r="P64" s="25">
        <f>J64/G64*100</f>
        <v>31.266066838046275</v>
      </c>
      <c r="Q64" s="25">
        <f t="shared" si="3"/>
        <v>71.90413122102797</v>
      </c>
    </row>
    <row r="65" spans="1:17" s="11" customFormat="1" ht="39">
      <c r="A65" s="70" t="s">
        <v>77</v>
      </c>
      <c r="B65" s="52">
        <v>41055000</v>
      </c>
      <c r="C65" s="65">
        <v>1216</v>
      </c>
      <c r="D65" s="25"/>
      <c r="E65" s="25">
        <f t="shared" si="22"/>
        <v>1216</v>
      </c>
      <c r="F65" s="25">
        <v>732.4</v>
      </c>
      <c r="G65" s="25"/>
      <c r="H65" s="25">
        <f>F65+G65</f>
        <v>732.4</v>
      </c>
      <c r="I65" s="25">
        <v>732.4</v>
      </c>
      <c r="J65" s="25"/>
      <c r="K65" s="25">
        <f>I65+J65</f>
        <v>732.4</v>
      </c>
      <c r="L65" s="25">
        <f>I65/C65*100</f>
        <v>60.23026315789474</v>
      </c>
      <c r="M65" s="25"/>
      <c r="N65" s="25">
        <f>K65/E65*100</f>
        <v>60.23026315789474</v>
      </c>
      <c r="O65" s="25">
        <f t="shared" si="23"/>
        <v>100</v>
      </c>
      <c r="P65" s="25"/>
      <c r="Q65" s="25">
        <f t="shared" si="3"/>
        <v>100</v>
      </c>
    </row>
    <row r="66" spans="1:17" s="32" customFormat="1" ht="15">
      <c r="A66" s="33" t="s">
        <v>36</v>
      </c>
      <c r="B66" s="33"/>
      <c r="C66" s="67">
        <f>C44+C45</f>
        <v>124914.5</v>
      </c>
      <c r="D66" s="31">
        <f aca="true" t="shared" si="24" ref="D66:K66">D44+D45</f>
        <v>3532.5</v>
      </c>
      <c r="E66" s="31">
        <f t="shared" si="24"/>
        <v>128447</v>
      </c>
      <c r="F66" s="31">
        <f>F44+F45</f>
        <v>67641.5</v>
      </c>
      <c r="G66" s="31">
        <f t="shared" si="24"/>
        <v>2544.3</v>
      </c>
      <c r="H66" s="31">
        <f t="shared" si="24"/>
        <v>70185.8</v>
      </c>
      <c r="I66" s="31">
        <f>I44+I45</f>
        <v>68780.2</v>
      </c>
      <c r="J66" s="31">
        <f t="shared" si="24"/>
        <v>1758.9</v>
      </c>
      <c r="K66" s="31">
        <f t="shared" si="24"/>
        <v>70539.1</v>
      </c>
      <c r="L66" s="24">
        <f>I66/C66*100</f>
        <v>55.06182228644393</v>
      </c>
      <c r="M66" s="24">
        <f>J66/D66*100</f>
        <v>49.79193205944799</v>
      </c>
      <c r="N66" s="24">
        <f t="shared" si="2"/>
        <v>54.91689179194532</v>
      </c>
      <c r="O66" s="24">
        <f t="shared" si="23"/>
        <v>101.68343398653192</v>
      </c>
      <c r="P66" s="24">
        <f>J66/G66*100</f>
        <v>69.13099870298313</v>
      </c>
      <c r="Q66" s="24">
        <f t="shared" si="3"/>
        <v>100.5033781762123</v>
      </c>
    </row>
    <row r="67" spans="1:17" s="5" customFormat="1" ht="12.75">
      <c r="A67" s="16" t="s">
        <v>22</v>
      </c>
      <c r="B67" s="3"/>
      <c r="C67" s="65">
        <f>C66-C48</f>
        <v>73182.5</v>
      </c>
      <c r="D67" s="25">
        <f>D66-D48</f>
        <v>3532.5</v>
      </c>
      <c r="E67" s="25">
        <f>E66-E48</f>
        <v>76715</v>
      </c>
      <c r="F67" s="25">
        <f>F66-F48</f>
        <v>35549.600000000006</v>
      </c>
      <c r="G67" s="25">
        <f>G66-G48</f>
        <v>2544.3</v>
      </c>
      <c r="H67" s="25">
        <f>F67+G67</f>
        <v>38093.90000000001</v>
      </c>
      <c r="I67" s="25">
        <f>I66-I48</f>
        <v>36688.3</v>
      </c>
      <c r="J67" s="25">
        <f>J66-J48</f>
        <v>1758.9</v>
      </c>
      <c r="K67" s="25">
        <f>I67+J67</f>
        <v>38447.200000000004</v>
      </c>
      <c r="L67" s="25">
        <f>I67/C67*100</f>
        <v>50.13261367130121</v>
      </c>
      <c r="M67" s="25">
        <f>J67/D67*100</f>
        <v>49.79193205944799</v>
      </c>
      <c r="N67" s="25">
        <f t="shared" si="2"/>
        <v>50.11692628560256</v>
      </c>
      <c r="O67" s="25">
        <f t="shared" si="23"/>
        <v>103.20313027432093</v>
      </c>
      <c r="P67" s="25">
        <f>J67/G67*100</f>
        <v>69.13099870298313</v>
      </c>
      <c r="Q67" s="25">
        <f t="shared" si="3"/>
        <v>100.9274450765083</v>
      </c>
    </row>
    <row r="68" spans="1:17" s="12" customFormat="1" ht="12.75">
      <c r="A68" s="7" t="s">
        <v>26</v>
      </c>
      <c r="B68" s="6">
        <v>203000</v>
      </c>
      <c r="C68" s="65"/>
      <c r="D68" s="25"/>
      <c r="E68" s="25">
        <f t="shared" si="22"/>
        <v>0</v>
      </c>
      <c r="F68" s="25">
        <v>0</v>
      </c>
      <c r="G68" s="39"/>
      <c r="H68" s="25">
        <f>F68+G68</f>
        <v>0</v>
      </c>
      <c r="I68" s="25"/>
      <c r="J68" s="25"/>
      <c r="K68" s="25">
        <f>I68+J68</f>
        <v>0</v>
      </c>
      <c r="L68" s="25"/>
      <c r="M68" s="25"/>
      <c r="N68" s="25"/>
      <c r="O68" s="25" t="e">
        <f t="shared" si="23"/>
        <v>#DIV/0!</v>
      </c>
      <c r="P68" s="25"/>
      <c r="Q68" s="25" t="e">
        <f t="shared" si="3"/>
        <v>#DIV/0!</v>
      </c>
    </row>
    <row r="69" spans="1:17" s="13" customFormat="1" ht="12.75">
      <c r="A69" s="7" t="s">
        <v>23</v>
      </c>
      <c r="B69" s="6">
        <v>205000</v>
      </c>
      <c r="C69" s="26">
        <v>1852.8</v>
      </c>
      <c r="D69" s="26"/>
      <c r="E69" s="25">
        <f t="shared" si="22"/>
        <v>1852.8</v>
      </c>
      <c r="F69" s="26">
        <v>1852.8</v>
      </c>
      <c r="G69" s="26">
        <v>0</v>
      </c>
      <c r="H69" s="25">
        <f>F69+G69</f>
        <v>1852.8</v>
      </c>
      <c r="I69" s="26">
        <v>0</v>
      </c>
      <c r="J69" s="26">
        <v>0</v>
      </c>
      <c r="K69" s="25">
        <f>I69+J69</f>
        <v>0</v>
      </c>
      <c r="L69" s="25"/>
      <c r="M69" s="25"/>
      <c r="N69" s="25"/>
      <c r="O69" s="25"/>
      <c r="P69" s="25" t="e">
        <f aca="true" t="shared" si="25" ref="P69:P74">J69/G69*100</f>
        <v>#DIV/0!</v>
      </c>
      <c r="Q69" s="25">
        <f t="shared" si="3"/>
        <v>0</v>
      </c>
    </row>
    <row r="70" spans="1:17" s="13" customFormat="1" ht="12.75">
      <c r="A70" s="7" t="s">
        <v>24</v>
      </c>
      <c r="B70" s="14">
        <v>208000</v>
      </c>
      <c r="C70" s="68">
        <v>-419.2</v>
      </c>
      <c r="D70" s="26">
        <v>419.2</v>
      </c>
      <c r="E70" s="25">
        <f t="shared" si="22"/>
        <v>0</v>
      </c>
      <c r="F70" s="68">
        <v>-419.2</v>
      </c>
      <c r="G70" s="26">
        <v>419.2</v>
      </c>
      <c r="H70" s="25">
        <f>F70+G70</f>
        <v>0</v>
      </c>
      <c r="I70" s="26">
        <v>0</v>
      </c>
      <c r="J70" s="26">
        <v>0</v>
      </c>
      <c r="K70" s="25">
        <f>I70+J70</f>
        <v>0</v>
      </c>
      <c r="L70" s="25">
        <f aca="true" t="shared" si="26" ref="L70:M74">I70/C70*100</f>
        <v>0</v>
      </c>
      <c r="M70" s="25">
        <f t="shared" si="26"/>
        <v>0</v>
      </c>
      <c r="N70" s="25"/>
      <c r="O70" s="25">
        <f>I70/F70*100</f>
        <v>0</v>
      </c>
      <c r="P70" s="25">
        <f t="shared" si="25"/>
        <v>0</v>
      </c>
      <c r="Q70" s="25" t="e">
        <f t="shared" si="3"/>
        <v>#DIV/0!</v>
      </c>
    </row>
    <row r="71" spans="1:17" s="13" customFormat="1" ht="20.25">
      <c r="A71" s="7" t="s">
        <v>38</v>
      </c>
      <c r="B71" s="14">
        <v>208400</v>
      </c>
      <c r="C71" s="68">
        <v>-419.2</v>
      </c>
      <c r="D71" s="26">
        <v>419.2</v>
      </c>
      <c r="E71" s="25">
        <f t="shared" si="22"/>
        <v>0</v>
      </c>
      <c r="F71" s="68">
        <v>-419.2</v>
      </c>
      <c r="G71" s="26">
        <v>419.2</v>
      </c>
      <c r="H71" s="25">
        <f>F71+G71</f>
        <v>0</v>
      </c>
      <c r="I71" s="26">
        <v>0</v>
      </c>
      <c r="J71" s="26">
        <v>0</v>
      </c>
      <c r="K71" s="25">
        <f>I71+J71</f>
        <v>0</v>
      </c>
      <c r="L71" s="25">
        <f t="shared" si="26"/>
        <v>0</v>
      </c>
      <c r="M71" s="25">
        <f t="shared" si="26"/>
        <v>0</v>
      </c>
      <c r="N71" s="25"/>
      <c r="O71" s="25">
        <f>I71/F71*100</f>
        <v>0</v>
      </c>
      <c r="P71" s="25">
        <f t="shared" si="25"/>
        <v>0</v>
      </c>
      <c r="Q71" s="25"/>
    </row>
    <row r="72" spans="1:17" s="13" customFormat="1" ht="12.75" hidden="1">
      <c r="A72" s="7" t="s">
        <v>25</v>
      </c>
      <c r="B72" s="14"/>
      <c r="C72" s="68"/>
      <c r="D72" s="26"/>
      <c r="E72" s="25"/>
      <c r="F72" s="26"/>
      <c r="G72" s="26"/>
      <c r="H72" s="25"/>
      <c r="I72" s="26"/>
      <c r="J72" s="26"/>
      <c r="K72" s="25"/>
      <c r="L72" s="24" t="e">
        <f t="shared" si="26"/>
        <v>#DIV/0!</v>
      </c>
      <c r="M72" s="24" t="e">
        <f t="shared" si="26"/>
        <v>#DIV/0!</v>
      </c>
      <c r="N72" s="24" t="e">
        <f t="shared" si="2"/>
        <v>#DIV/0!</v>
      </c>
      <c r="O72" s="24" t="e">
        <f>I72/F72*100</f>
        <v>#DIV/0!</v>
      </c>
      <c r="P72" s="24" t="e">
        <f t="shared" si="25"/>
        <v>#DIV/0!</v>
      </c>
      <c r="Q72" s="24" t="e">
        <f t="shared" si="3"/>
        <v>#DIV/0!</v>
      </c>
    </row>
    <row r="73" spans="1:17" s="34" customFormat="1" ht="15">
      <c r="A73" s="33" t="s">
        <v>37</v>
      </c>
      <c r="B73" s="33"/>
      <c r="C73" s="67">
        <f>C66+C70</f>
        <v>124495.3</v>
      </c>
      <c r="D73" s="31">
        <f>D66+D70</f>
        <v>3951.7</v>
      </c>
      <c r="E73" s="31">
        <f>E66+E68+E69+E70+E71</f>
        <v>130299.8</v>
      </c>
      <c r="F73" s="31">
        <f>F66+F68+F69+F70</f>
        <v>69075.1</v>
      </c>
      <c r="G73" s="31">
        <f>G66+G68+G69+G70</f>
        <v>2963.5</v>
      </c>
      <c r="H73" s="31">
        <f>F73+G73</f>
        <v>72038.6</v>
      </c>
      <c r="I73" s="31">
        <f>I66+I68+I69+I70</f>
        <v>68780.2</v>
      </c>
      <c r="J73" s="31">
        <f>J66+J68+J69+J70</f>
        <v>1758.9</v>
      </c>
      <c r="K73" s="31">
        <f>K66+K68+K69+K70</f>
        <v>70539.1</v>
      </c>
      <c r="L73" s="24">
        <f t="shared" si="26"/>
        <v>55.24722620050716</v>
      </c>
      <c r="M73" s="24">
        <f t="shared" si="26"/>
        <v>44.50995773970697</v>
      </c>
      <c r="N73" s="24">
        <f t="shared" si="2"/>
        <v>54.136000208749365</v>
      </c>
      <c r="O73" s="24">
        <f>I73/F73*100</f>
        <v>99.57307336507655</v>
      </c>
      <c r="P73" s="24">
        <f t="shared" si="25"/>
        <v>59.35211742871604</v>
      </c>
      <c r="Q73" s="24">
        <f t="shared" si="3"/>
        <v>97.9184770386987</v>
      </c>
    </row>
    <row r="74" spans="1:17" s="12" customFormat="1" ht="12.75">
      <c r="A74" s="16" t="s">
        <v>4</v>
      </c>
      <c r="B74" s="3"/>
      <c r="C74" s="65">
        <f>C73</f>
        <v>124495.3</v>
      </c>
      <c r="D74" s="25">
        <f>D73</f>
        <v>3951.7</v>
      </c>
      <c r="E74" s="25">
        <f>C74+D74</f>
        <v>128447</v>
      </c>
      <c r="F74" s="25">
        <f>F73-50.1</f>
        <v>69025</v>
      </c>
      <c r="G74" s="25">
        <f>G73</f>
        <v>2963.5</v>
      </c>
      <c r="H74" s="25">
        <f>F74+G74</f>
        <v>71988.5</v>
      </c>
      <c r="I74" s="25">
        <f>I73</f>
        <v>68780.2</v>
      </c>
      <c r="J74" s="25">
        <f>J73</f>
        <v>1758.9</v>
      </c>
      <c r="K74" s="25">
        <f>I74+J74</f>
        <v>70539.09999999999</v>
      </c>
      <c r="L74" s="25">
        <f t="shared" si="26"/>
        <v>55.24722620050716</v>
      </c>
      <c r="M74" s="25">
        <f t="shared" si="26"/>
        <v>44.50995773970697</v>
      </c>
      <c r="N74" s="25">
        <f t="shared" si="2"/>
        <v>54.91689179194531</v>
      </c>
      <c r="O74" s="25">
        <f>I74/F74*100</f>
        <v>99.64534588917058</v>
      </c>
      <c r="P74" s="25">
        <f t="shared" si="25"/>
        <v>59.35211742871604</v>
      </c>
      <c r="Q74" s="25">
        <f t="shared" si="3"/>
        <v>97.986622863374</v>
      </c>
    </row>
    <row r="75" spans="6:11" ht="12.75">
      <c r="F75" s="36"/>
      <c r="G75" s="36"/>
      <c r="H75" s="36"/>
      <c r="I75" s="36"/>
      <c r="J75" s="36"/>
      <c r="K75" s="36"/>
    </row>
    <row r="76" spans="3:11" ht="12.75">
      <c r="C76" s="59">
        <v>0</v>
      </c>
      <c r="F76" s="45"/>
      <c r="G76" s="45"/>
      <c r="H76" s="45"/>
      <c r="I76" s="45"/>
      <c r="J76" s="36"/>
      <c r="K76" s="36"/>
    </row>
    <row r="77" spans="3:11" ht="12.75">
      <c r="C77" s="69"/>
      <c r="D77" s="36"/>
      <c r="E77" s="36"/>
      <c r="F77" s="36"/>
      <c r="G77" s="36"/>
      <c r="H77" s="36"/>
      <c r="I77" s="36"/>
      <c r="J77" s="36"/>
      <c r="K77" s="36"/>
    </row>
    <row r="78" spans="6:10" ht="12.75">
      <c r="F78" s="36"/>
      <c r="G78" s="36"/>
      <c r="I78" s="36"/>
      <c r="J78" s="36"/>
    </row>
    <row r="81" ht="12.75">
      <c r="J81" s="36"/>
    </row>
    <row r="82" ht="12.75">
      <c r="J82" s="36"/>
    </row>
  </sheetData>
  <sheetProtection/>
  <mergeCells count="12">
    <mergeCell ref="O11:Q12"/>
    <mergeCell ref="C12:E12"/>
    <mergeCell ref="F12:H12"/>
    <mergeCell ref="I12:K12"/>
    <mergeCell ref="L2:N2"/>
    <mergeCell ref="A6:Q6"/>
    <mergeCell ref="A7:Q7"/>
    <mergeCell ref="A8:Q8"/>
    <mergeCell ref="A11:A13"/>
    <mergeCell ref="B11:B13"/>
    <mergeCell ref="C11:K11"/>
    <mergeCell ref="L11:N12"/>
  </mergeCells>
  <printOptions horizontalCentered="1"/>
  <pageMargins left="0.1968503937007874" right="0.1968503937007874" top="0.2" bottom="0.2" header="0.1968503937007874" footer="0.5118110236220472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work1</cp:lastModifiedBy>
  <cp:lastPrinted>2020-08-07T07:28:06Z</cp:lastPrinted>
  <dcterms:created xsi:type="dcterms:W3CDTF">2001-01-27T07:49:27Z</dcterms:created>
  <dcterms:modified xsi:type="dcterms:W3CDTF">2020-09-11T10:38:54Z</dcterms:modified>
  <cp:category/>
  <cp:version/>
  <cp:contentType/>
  <cp:contentStatus/>
</cp:coreProperties>
</file>