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юджет 2020 року\районний бюджет на 2020 рік\уточнення червень\"/>
    </mc:Choice>
  </mc:AlternateContent>
  <bookViews>
    <workbookView xWindow="0" yWindow="0" windowWidth="17475" windowHeight="11235"/>
  </bookViews>
  <sheets>
    <sheet name="Лист1" sheetId="1" r:id="rId1"/>
  </sheets>
  <definedNames>
    <definedName name="_xlnm.Print_Titles" localSheetId="0">Лист1!$10:$13</definedName>
    <definedName name="_xlnm.Print_Area" localSheetId="0">Лист1!$A$1:$Q$96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5" i="1" l="1"/>
  <c r="R69" i="1" l="1"/>
  <c r="R92" i="1"/>
  <c r="R25" i="1"/>
  <c r="R23" i="1"/>
  <c r="R65" i="1"/>
  <c r="Q93" i="1" l="1"/>
  <c r="P93" i="1"/>
  <c r="L93" i="1"/>
  <c r="K93" i="1"/>
  <c r="J93" i="1"/>
  <c r="Q90" i="1"/>
  <c r="F93" i="1"/>
  <c r="E93" i="1"/>
  <c r="Q85" i="1" l="1"/>
  <c r="Q89" i="1"/>
  <c r="Q87" i="1"/>
  <c r="Q81" i="1"/>
  <c r="Q80" i="1"/>
  <c r="Q79" i="1"/>
  <c r="Q78" i="1"/>
  <c r="Q76" i="1"/>
  <c r="L52" i="1"/>
  <c r="L55" i="1"/>
  <c r="Q74" i="1"/>
  <c r="Q73" i="1"/>
  <c r="Q72" i="1"/>
  <c r="Q71" i="1"/>
  <c r="Q65" i="1"/>
  <c r="Q67" i="1"/>
  <c r="Q61" i="1"/>
  <c r="Q56" i="1"/>
  <c r="Q57" i="1"/>
  <c r="Q60" i="1"/>
  <c r="Q62" i="1"/>
  <c r="Q59" i="1"/>
  <c r="Q58" i="1"/>
  <c r="Q54" i="1" l="1"/>
  <c r="Q49" i="1"/>
  <c r="Q46" i="1"/>
  <c r="Q42" i="1"/>
  <c r="Q41" i="1"/>
  <c r="Q40" i="1"/>
  <c r="Q39" i="1"/>
  <c r="Q38" i="1"/>
  <c r="Q37" i="1"/>
  <c r="Q35" i="1"/>
  <c r="Q34" i="1"/>
  <c r="Q33" i="1"/>
  <c r="Q32" i="1"/>
  <c r="Q31" i="1"/>
  <c r="Q28" i="1" l="1"/>
  <c r="Q27" i="1"/>
  <c r="Q26" i="1"/>
  <c r="Q25" i="1"/>
  <c r="Q24" i="1"/>
  <c r="Q29" i="1"/>
  <c r="Q22" i="1"/>
  <c r="Q18" i="1"/>
  <c r="Q16" i="1"/>
  <c r="Q17" i="1"/>
  <c r="Q19" i="1"/>
  <c r="Q20" i="1"/>
  <c r="Q21" i="1"/>
  <c r="Q23" i="1"/>
  <c r="Q30" i="1"/>
  <c r="Q36" i="1"/>
  <c r="Q43" i="1"/>
  <c r="Q44" i="1"/>
  <c r="Q45" i="1"/>
  <c r="Q47" i="1"/>
  <c r="Q48" i="1"/>
  <c r="Q50" i="1"/>
  <c r="Q51" i="1"/>
  <c r="Q52" i="1"/>
  <c r="Q53" i="1"/>
  <c r="Q55" i="1"/>
  <c r="Q63" i="1"/>
  <c r="Q64" i="1"/>
  <c r="Q66" i="1"/>
  <c r="Q68" i="1"/>
  <c r="Q69" i="1"/>
  <c r="Q70" i="1"/>
  <c r="Q75" i="1"/>
  <c r="Q77" i="1"/>
  <c r="Q82" i="1"/>
  <c r="Q83" i="1"/>
  <c r="Q84" i="1"/>
  <c r="Q86" i="1"/>
  <c r="Q88" i="1"/>
  <c r="Q91" i="1"/>
  <c r="Q92" i="1"/>
  <c r="Q15" i="1"/>
</calcChain>
</file>

<file path=xl/sharedStrings.xml><?xml version="1.0" encoding="utf-8"?>
<sst xmlns="http://schemas.openxmlformats.org/spreadsheetml/2006/main" count="196" uniqueCount="144">
  <si>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</si>
  <si>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</si>
  <si>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</si>
  <si>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</si>
  <si>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</si>
  <si>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</si>
  <si>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</si>
  <si>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</si>
  <si>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</si>
  <si>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</si>
  <si>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</si>
  <si>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</si>
  <si>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</si>
  <si>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</si>
  <si>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</si>
  <si>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</si>
  <si>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</si>
  <si>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</si>
  <si>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</si>
  <si>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</si>
  <si>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</si>
  <si>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</si>
  <si>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0200000</t>
  </si>
  <si>
    <t>0210000</t>
  </si>
  <si>
    <t>0210180</t>
  </si>
  <si>
    <t>0133</t>
  </si>
  <si>
    <t>0180</t>
  </si>
  <si>
    <t>Інша діяльність у сфері державного управління</t>
  </si>
  <si>
    <t>0212010</t>
  </si>
  <si>
    <t>0731</t>
  </si>
  <si>
    <t>2010</t>
  </si>
  <si>
    <t>Багатопрофільна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</si>
  <si>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</si>
  <si>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</si>
  <si>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</si>
  <si>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</si>
  <si>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0212144</t>
  </si>
  <si>
    <t>0763</t>
  </si>
  <si>
    <t>2144</t>
  </si>
  <si>
    <t>Централізовані заходи з лікування хворих на цукровий та нецукровий діабет</t>
  </si>
  <si>
    <t>0213104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</si>
  <si>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</si>
  <si>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</si>
  <si>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</si>
  <si>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0213121</t>
  </si>
  <si>
    <t>1040</t>
  </si>
  <si>
    <t>3121</t>
  </si>
  <si>
    <t>Утримання та забезпечення діяльності центрів соціальних служб для сім`ї, дітей та молоді</t>
  </si>
  <si>
    <t>0213192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</si>
  <si>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</si>
  <si>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</si>
  <si>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</si>
  <si>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0217640</t>
  </si>
  <si>
    <t>0470</t>
  </si>
  <si>
    <t>7640</t>
  </si>
  <si>
    <t>Заходи з енергозбереження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</si>
  <si>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</si>
  <si>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</si>
  <si>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</si>
  <si>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</si>
  <si>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</si>
  <si>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</si>
  <si>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</si>
  <si>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</si>
  <si>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</si>
  <si>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</si>
  <si>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</si>
  <si>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</si>
  <si>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</si>
  <si>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</si>
  <si>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</si>
  <si>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</si>
  <si>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0611090</t>
  </si>
  <si>
    <t>0960</t>
  </si>
  <si>
    <t>1090</t>
  </si>
  <si>
    <t>Надання позашкільної освіти закладами позашкільної освіти, заходи із позашкільної роботи з дітьми</t>
  </si>
  <si>
    <t>0611161</t>
  </si>
  <si>
    <t>0990</t>
  </si>
  <si>
    <t>1161</t>
  </si>
  <si>
    <t>Забезпечення діяльності інших закладів у сфері освіти</t>
  </si>
  <si>
    <t>0617321</t>
  </si>
  <si>
    <t>0443</t>
  </si>
  <si>
    <t>7321</t>
  </si>
  <si>
    <t>Будівництво освітніх установ та закладів</t>
  </si>
  <si>
    <t>0800000</t>
  </si>
  <si>
    <t>0810000</t>
  </si>
  <si>
    <t>0813032</t>
  </si>
  <si>
    <t>1070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</si>
  <si>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</si>
  <si>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</si>
  <si>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</si>
  <si>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</si>
  <si>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</si>
  <si>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</si>
  <si>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</si>
  <si>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</si>
  <si>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1000000</t>
  </si>
  <si>
    <t>1010000</t>
  </si>
  <si>
    <t>1011100</t>
  </si>
  <si>
    <t>1100</t>
  </si>
  <si>
    <t>Надання спеціальної освіти мистецькими школами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</si>
  <si>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</si>
  <si>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</si>
  <si>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</si>
  <si>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</si>
  <si>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</si>
  <si>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</si>
  <si>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</si>
  <si>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</si>
  <si>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3700000</t>
  </si>
  <si>
    <t>3710000</t>
  </si>
  <si>
    <t>3719770</t>
  </si>
  <si>
    <t>9770</t>
  </si>
  <si>
    <t>Інші субвенції з місцевого бюджету</t>
  </si>
  <si>
    <t>X</t>
  </si>
  <si>
    <t>УСЬОГО</t>
  </si>
  <si>
    <t>Заступник голови районної ради</t>
  </si>
  <si>
    <t>(код бюджету)</t>
  </si>
  <si>
    <t>Кропивницька районна рада</t>
  </si>
  <si>
    <t>Кропивницька районна державна адміністрація</t>
  </si>
  <si>
    <t>Відділ освіти Кропивницької районної державної адміністрації</t>
  </si>
  <si>
    <t>Управління соціального захисту населення Кропивницької районної державної адміністрації</t>
  </si>
  <si>
    <t>Сектор культури, молоді та спорту  Кропивницької районної державної адміністрації</t>
  </si>
  <si>
    <t>в тому числі за рахунок іншої субвенції з сільських бюджетів</t>
  </si>
  <si>
    <t>у тому числі за рахунок коштів, що передаються із загального фонду до бюджету розвитку (спеціального фонду)</t>
  </si>
  <si>
    <t>у тому числі за рахунок субвенції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</si>
  <si>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в тому числі за рахунок іншої субвенції з місцевого бюджету переданої з бюджету Соколівської ОТГ</t>
  </si>
  <si>
    <t>в тому числі за рахунок іншої субвенції з місцевого бюджету переданої з бюджету Великосеверинівської ОТГ</t>
  </si>
  <si>
    <t>в тому числі за рахунок іншої субвенції з місцевого бюджету переданої з бюджету Катеринівської ОТГ</t>
  </si>
  <si>
    <t>в тому числі за рахунок іншої субвенції з місцевого бюджету переданої з бюджету Первозванівської ОТГ</t>
  </si>
  <si>
    <t>в тому числі за рахунок освітноьї субвенції з державного бюджету місцевим бюджетам </t>
  </si>
  <si>
    <t>в тому числі за рахунок субвенції з місцевого бюджету за рахунок залишку коштів освітньої субвенції, що утворився на початок бюджетного періоду</t>
  </si>
  <si>
    <t>в тому числі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</si>
  <si>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 тому числі 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</si>
  <si>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в тому числі за рахунок залишку коштів освітньої субвенції, що склався на кінець 2019 року</t>
  </si>
  <si>
    <t>ЗМІНИ до РОЗПОДІЛУ ВИДАТКІВ</t>
  </si>
  <si>
    <t>районного бюджету на 2020 рік за головними розпорядниками коштів,</t>
  </si>
  <si>
    <t>визначених у додатку 3 до рішення Кропивницької районної ради від 20 грудня 2019 року № 556</t>
  </si>
  <si>
    <t xml:space="preserve">до рішення </t>
  </si>
  <si>
    <t xml:space="preserve">до Кропивницької районної ради </t>
  </si>
  <si>
    <t>від 19 червня 2020 року № 577</t>
  </si>
  <si>
    <t>Фінансове управління Кропивницької районної державної адміністрації</t>
  </si>
  <si>
    <t>11308200000</t>
  </si>
  <si>
    <t>Наталія ВІТЮК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</si>
</sst>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4" fillId="0" borderId="2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quotePrefix="1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4" fontId="1" fillId="0" borderId="2" xfId="0" quotePrefix="1" applyNumberFormat="1" applyFont="1" applyFill="1" applyBorder="1" applyAlignment="1">
      <alignment horizontal="center" vertical="center" wrapText="1"/>
    </xf>
    <xf numFmtId="4" fontId="1" fillId="0" borderId="2" xfId="0" quotePrefix="1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4" fontId="4" fillId="0" borderId="2" xfId="0" quotePrefix="1" applyNumberFormat="1" applyFont="1" applyFill="1" applyBorder="1" applyAlignment="1">
      <alignment horizontal="center" vertical="center" wrapText="1"/>
    </xf>
    <xf numFmtId="4" fontId="4" fillId="0" borderId="2" xfId="0" quotePrefix="1" applyNumberFormat="1" applyFont="1" applyFill="1" applyBorder="1" applyAlignment="1">
      <alignment vertical="center" wrapText="1"/>
    </xf>
    <xf numFmtId="0" fontId="4" fillId="0" borderId="0" xfId="0" applyFont="1" applyFill="1"/>
    <xf numFmtId="4" fontId="1" fillId="0" borderId="0" xfId="0" applyNumberFormat="1" applyFont="1" applyFill="1"/>
    <xf numFmtId="4" fontId="4" fillId="0" borderId="0" xfId="0" applyNumberFormat="1" applyFont="1" applyFill="1"/>
    <xf numFmtId="0" fontId="2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6"/>
  <sheetViews>
    <sheetView tabSelected="1" view="pageBreakPreview" zoomScale="80" zoomScaleNormal="100" zoomScaleSheetLayoutView="80" workbookViewId="0">
      <selection activeCell="A68" sqref="A68:XFD69"/>
    </sheetView>
  </sheetViews>
  <sheetFormatPr defaultRowHeight="12.75" x14ac:dyDescent="0.2"/>
  <cols>
    <col min="1" max="3" width="12" style="2" customWidth="1"/>
    <col min="4" max="4" width="40.7109375" style="2" customWidth="1"/>
    <col min="5" max="17" width="13.7109375" style="2" customWidth="1"/>
    <col min="18" max="18" width="15.5703125" style="2" customWidth="1"/>
    <col min="19" max="19" width="11" style="2" bestFit="1" customWidth="1"/>
    <col min="20" max="16384" width="9.140625" style="2"/>
  </cols>
  <sheetData>
    <row r="1" spans="1:17" x14ac:dyDescent="0.2">
      <c r="N1" s="2" t="s">
        <v>0</v>
      </c>
    </row>
    <row r="2" spans="1:17" x14ac:dyDescent="0.2">
      <c r="N2" s="2" t="s">
        <v>138</v>
      </c>
    </row>
    <row r="3" spans="1:17" x14ac:dyDescent="0.2">
      <c r="N3" s="2" t="s">
        <v>139</v>
      </c>
    </row>
    <row r="4" spans="1:17" x14ac:dyDescent="0.2">
      <c r="N4" s="2" t="s">
        <v>140</v>
      </c>
    </row>
    <row r="5" spans="1:17" x14ac:dyDescent="0.2">
      <c r="A5" s="27" t="s">
        <v>135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x14ac:dyDescent="0.2">
      <c r="A6" s="25" t="s">
        <v>136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x14ac:dyDescent="0.2">
      <c r="A7" s="25" t="s">
        <v>137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7" x14ac:dyDescent="0.2">
      <c r="A8" s="3" t="s">
        <v>142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">
      <c r="A9" s="5" t="s">
        <v>117</v>
      </c>
      <c r="Q9" s="6" t="s">
        <v>1</v>
      </c>
    </row>
    <row r="10" spans="1:17" x14ac:dyDescent="0.2">
      <c r="A10" s="28" t="s">
        <v>2</v>
      </c>
      <c r="B10" s="28" t="s">
        <v>3</v>
      </c>
      <c r="C10" s="28" t="s">
        <v>4</v>
      </c>
      <c r="D10" s="26" t="s">
        <v>5</v>
      </c>
      <c r="E10" s="26" t="s">
        <v>6</v>
      </c>
      <c r="F10" s="26"/>
      <c r="G10" s="26"/>
      <c r="H10" s="26"/>
      <c r="I10" s="26"/>
      <c r="J10" s="26" t="s">
        <v>13</v>
      </c>
      <c r="K10" s="26"/>
      <c r="L10" s="26"/>
      <c r="M10" s="26"/>
      <c r="N10" s="26"/>
      <c r="O10" s="26"/>
      <c r="P10" s="26"/>
      <c r="Q10" s="26" t="s">
        <v>15</v>
      </c>
    </row>
    <row r="11" spans="1:17" x14ac:dyDescent="0.2">
      <c r="A11" s="26"/>
      <c r="B11" s="26"/>
      <c r="C11" s="26"/>
      <c r="D11" s="26"/>
      <c r="E11" s="26" t="s">
        <v>7</v>
      </c>
      <c r="F11" s="26" t="s">
        <v>8</v>
      </c>
      <c r="G11" s="26" t="s">
        <v>9</v>
      </c>
      <c r="H11" s="26"/>
      <c r="I11" s="26" t="s">
        <v>12</v>
      </c>
      <c r="J11" s="26" t="s">
        <v>7</v>
      </c>
      <c r="K11" s="26" t="s">
        <v>14</v>
      </c>
      <c r="L11" s="29" t="s">
        <v>124</v>
      </c>
      <c r="M11" s="26" t="s">
        <v>8</v>
      </c>
      <c r="N11" s="26" t="s">
        <v>9</v>
      </c>
      <c r="O11" s="26"/>
      <c r="P11" s="26" t="s">
        <v>12</v>
      </c>
      <c r="Q11" s="26"/>
    </row>
    <row r="12" spans="1:17" x14ac:dyDescent="0.2">
      <c r="A12" s="26"/>
      <c r="B12" s="26"/>
      <c r="C12" s="26"/>
      <c r="D12" s="26"/>
      <c r="E12" s="26"/>
      <c r="F12" s="26"/>
      <c r="G12" s="26" t="s">
        <v>10</v>
      </c>
      <c r="H12" s="26" t="s">
        <v>11</v>
      </c>
      <c r="I12" s="26"/>
      <c r="J12" s="26"/>
      <c r="K12" s="26"/>
      <c r="L12" s="30"/>
      <c r="M12" s="26"/>
      <c r="N12" s="26" t="s">
        <v>10</v>
      </c>
      <c r="O12" s="26" t="s">
        <v>11</v>
      </c>
      <c r="P12" s="26"/>
      <c r="Q12" s="26"/>
    </row>
    <row r="13" spans="1:17" ht="109.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31"/>
      <c r="M13" s="26"/>
      <c r="N13" s="26"/>
      <c r="O13" s="26"/>
      <c r="P13" s="26"/>
      <c r="Q13" s="26"/>
    </row>
    <row r="14" spans="1:17" x14ac:dyDescent="0.2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7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</row>
    <row r="15" spans="1:17" ht="16.5" customHeight="1" x14ac:dyDescent="0.2">
      <c r="A15" s="8" t="s">
        <v>16</v>
      </c>
      <c r="B15" s="9"/>
      <c r="C15" s="10"/>
      <c r="D15" s="11" t="s">
        <v>118</v>
      </c>
      <c r="E15" s="12">
        <v>562400</v>
      </c>
      <c r="F15" s="12">
        <v>562400</v>
      </c>
      <c r="G15" s="12">
        <v>110300</v>
      </c>
      <c r="H15" s="12">
        <v>287900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f>E15+J15</f>
        <v>562400</v>
      </c>
    </row>
    <row r="16" spans="1:17" ht="17.25" customHeight="1" x14ac:dyDescent="0.2">
      <c r="A16" s="8" t="s">
        <v>17</v>
      </c>
      <c r="B16" s="9"/>
      <c r="C16" s="10"/>
      <c r="D16" s="11" t="s">
        <v>118</v>
      </c>
      <c r="E16" s="12">
        <v>562400</v>
      </c>
      <c r="F16" s="12">
        <v>562400</v>
      </c>
      <c r="G16" s="12">
        <v>110300</v>
      </c>
      <c r="H16" s="12">
        <v>287900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f t="shared" ref="Q16:Q92" si="0">E16+J16</f>
        <v>562400</v>
      </c>
    </row>
    <row r="17" spans="1:18" ht="74.25" customHeight="1" x14ac:dyDescent="0.2">
      <c r="A17" s="13" t="s">
        <v>18</v>
      </c>
      <c r="B17" s="13" t="s">
        <v>20</v>
      </c>
      <c r="C17" s="14" t="s">
        <v>19</v>
      </c>
      <c r="D17" s="15" t="s">
        <v>21</v>
      </c>
      <c r="E17" s="16">
        <v>562400</v>
      </c>
      <c r="F17" s="16">
        <v>562400</v>
      </c>
      <c r="G17" s="16">
        <v>110300</v>
      </c>
      <c r="H17" s="16">
        <v>287900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0"/>
        <v>562400</v>
      </c>
    </row>
    <row r="18" spans="1:18" s="20" customFormat="1" ht="33.75" customHeight="1" x14ac:dyDescent="0.2">
      <c r="A18" s="17"/>
      <c r="B18" s="17"/>
      <c r="C18" s="18"/>
      <c r="D18" s="19" t="s">
        <v>123</v>
      </c>
      <c r="E18" s="1">
        <v>34500</v>
      </c>
      <c r="F18" s="1">
        <v>34500</v>
      </c>
      <c r="G18" s="1">
        <v>28300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f t="shared" si="0"/>
        <v>34500</v>
      </c>
    </row>
    <row r="19" spans="1:18" ht="27.75" customHeight="1" x14ac:dyDescent="0.2">
      <c r="A19" s="8" t="s">
        <v>22</v>
      </c>
      <c r="B19" s="9"/>
      <c r="C19" s="10"/>
      <c r="D19" s="11" t="s">
        <v>119</v>
      </c>
      <c r="E19" s="12">
        <v>5275153.7200000007</v>
      </c>
      <c r="F19" s="12">
        <v>5275153.7200000007</v>
      </c>
      <c r="G19" s="12">
        <v>13300</v>
      </c>
      <c r="H19" s="12">
        <v>0</v>
      </c>
      <c r="I19" s="12">
        <v>0</v>
      </c>
      <c r="J19" s="12">
        <v>37400</v>
      </c>
      <c r="K19" s="12">
        <v>37400</v>
      </c>
      <c r="L19" s="12">
        <v>30000</v>
      </c>
      <c r="M19" s="12">
        <v>0</v>
      </c>
      <c r="N19" s="12">
        <v>0</v>
      </c>
      <c r="O19" s="12">
        <v>0</v>
      </c>
      <c r="P19" s="12">
        <v>37400</v>
      </c>
      <c r="Q19" s="12">
        <f t="shared" si="0"/>
        <v>5312553.7200000007</v>
      </c>
    </row>
    <row r="20" spans="1:18" ht="33.75" customHeight="1" x14ac:dyDescent="0.2">
      <c r="A20" s="8" t="s">
        <v>23</v>
      </c>
      <c r="B20" s="9"/>
      <c r="C20" s="10"/>
      <c r="D20" s="11" t="s">
        <v>119</v>
      </c>
      <c r="E20" s="12">
        <v>5275153.7200000007</v>
      </c>
      <c r="F20" s="12">
        <v>5275153.7200000007</v>
      </c>
      <c r="G20" s="12">
        <v>13300</v>
      </c>
      <c r="H20" s="12">
        <v>0</v>
      </c>
      <c r="I20" s="12">
        <v>0</v>
      </c>
      <c r="J20" s="12">
        <v>37400</v>
      </c>
      <c r="K20" s="12">
        <v>37400</v>
      </c>
      <c r="L20" s="12">
        <v>30000</v>
      </c>
      <c r="M20" s="12">
        <v>0</v>
      </c>
      <c r="N20" s="12">
        <v>0</v>
      </c>
      <c r="O20" s="12">
        <v>0</v>
      </c>
      <c r="P20" s="12">
        <v>37400</v>
      </c>
      <c r="Q20" s="12">
        <f t="shared" si="0"/>
        <v>5312553.7200000007</v>
      </c>
    </row>
    <row r="21" spans="1:18" ht="37.5" customHeight="1" x14ac:dyDescent="0.2">
      <c r="A21" s="13" t="s">
        <v>24</v>
      </c>
      <c r="B21" s="13" t="s">
        <v>26</v>
      </c>
      <c r="C21" s="14" t="s">
        <v>25</v>
      </c>
      <c r="D21" s="15" t="s">
        <v>27</v>
      </c>
      <c r="E21" s="16">
        <v>-525</v>
      </c>
      <c r="F21" s="16">
        <v>-525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/>
      <c r="M21" s="16">
        <v>0</v>
      </c>
      <c r="N21" s="16">
        <v>0</v>
      </c>
      <c r="O21" s="16">
        <v>0</v>
      </c>
      <c r="P21" s="16">
        <v>0</v>
      </c>
      <c r="Q21" s="16">
        <f t="shared" si="0"/>
        <v>-525</v>
      </c>
    </row>
    <row r="22" spans="1:18" s="20" customFormat="1" ht="31.5" customHeight="1" x14ac:dyDescent="0.2">
      <c r="A22" s="17"/>
      <c r="B22" s="17"/>
      <c r="C22" s="18"/>
      <c r="D22" s="19" t="s">
        <v>123</v>
      </c>
      <c r="E22" s="1">
        <v>3000</v>
      </c>
      <c r="F22" s="1">
        <v>3000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f>E22+J22</f>
        <v>3000</v>
      </c>
    </row>
    <row r="23" spans="1:18" ht="30" customHeight="1" x14ac:dyDescent="0.2">
      <c r="A23" s="13" t="s">
        <v>28</v>
      </c>
      <c r="B23" s="13" t="s">
        <v>30</v>
      </c>
      <c r="C23" s="14" t="s">
        <v>29</v>
      </c>
      <c r="D23" s="15" t="s">
        <v>31</v>
      </c>
      <c r="E23" s="16">
        <v>655104.29</v>
      </c>
      <c r="F23" s="16">
        <v>655104.29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f t="shared" si="0"/>
        <v>655104.29</v>
      </c>
      <c r="R23" s="21">
        <f>Q25+Q26+Q27+Q28+Q29+Q31+Q32+Q33+Q34+Q35+Q38+Q39+Q40+Q41+Q42</f>
        <v>2886144.4299999997</v>
      </c>
    </row>
    <row r="24" spans="1:18" s="20" customFormat="1" ht="88.5" customHeight="1" x14ac:dyDescent="0.2">
      <c r="A24" s="17"/>
      <c r="B24" s="17"/>
      <c r="C24" s="18"/>
      <c r="D24" s="19" t="s">
        <v>125</v>
      </c>
      <c r="E24" s="1">
        <v>249000</v>
      </c>
      <c r="F24" s="1">
        <v>249000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f>E24+J24</f>
        <v>249000</v>
      </c>
      <c r="R24" s="22">
        <v>2878744.43</v>
      </c>
    </row>
    <row r="25" spans="1:18" s="20" customFormat="1" ht="45" customHeight="1" x14ac:dyDescent="0.2">
      <c r="A25" s="17"/>
      <c r="B25" s="17"/>
      <c r="C25" s="18"/>
      <c r="D25" s="19" t="s">
        <v>126</v>
      </c>
      <c r="E25" s="1">
        <v>129070</v>
      </c>
      <c r="F25" s="1">
        <v>129070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f t="shared" ref="Q25" si="1">E25+J25</f>
        <v>129070</v>
      </c>
      <c r="R25" s="22">
        <f>R24-R23</f>
        <v>-7399.9999999995343</v>
      </c>
    </row>
    <row r="26" spans="1:18" ht="45.75" customHeight="1" x14ac:dyDescent="0.2">
      <c r="A26" s="13"/>
      <c r="B26" s="13"/>
      <c r="C26" s="14"/>
      <c r="D26" s="19" t="s">
        <v>127</v>
      </c>
      <c r="E26" s="1">
        <v>10000</v>
      </c>
      <c r="F26" s="1">
        <v>10000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f t="shared" ref="Q26" si="2">E26+J26</f>
        <v>10000</v>
      </c>
    </row>
    <row r="27" spans="1:18" ht="45.75" customHeight="1" x14ac:dyDescent="0.2">
      <c r="A27" s="13"/>
      <c r="B27" s="13"/>
      <c r="C27" s="14"/>
      <c r="D27" s="19" t="s">
        <v>128</v>
      </c>
      <c r="E27" s="1">
        <v>90000</v>
      </c>
      <c r="F27" s="1">
        <v>90000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f t="shared" ref="Q27" si="3">E27+J27</f>
        <v>90000</v>
      </c>
    </row>
    <row r="28" spans="1:18" ht="44.25" customHeight="1" x14ac:dyDescent="0.2">
      <c r="A28" s="13"/>
      <c r="B28" s="13"/>
      <c r="C28" s="14"/>
      <c r="D28" s="19" t="s">
        <v>129</v>
      </c>
      <c r="E28" s="1">
        <v>37000</v>
      </c>
      <c r="F28" s="1">
        <v>37000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f t="shared" ref="Q28" si="4">E28+J28</f>
        <v>37000</v>
      </c>
    </row>
    <row r="29" spans="1:18" s="20" customFormat="1" ht="35.25" customHeight="1" x14ac:dyDescent="0.2">
      <c r="A29" s="17"/>
      <c r="B29" s="17"/>
      <c r="C29" s="18"/>
      <c r="D29" s="19" t="s">
        <v>123</v>
      </c>
      <c r="E29" s="1">
        <v>20000</v>
      </c>
      <c r="F29" s="1">
        <v>20000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f>E29+J29</f>
        <v>20000</v>
      </c>
    </row>
    <row r="30" spans="1:18" ht="38.25" x14ac:dyDescent="0.2">
      <c r="A30" s="13" t="s">
        <v>32</v>
      </c>
      <c r="B30" s="13" t="s">
        <v>34</v>
      </c>
      <c r="C30" s="14" t="s">
        <v>33</v>
      </c>
      <c r="D30" s="15" t="s">
        <v>35</v>
      </c>
      <c r="E30" s="16">
        <v>2622674.4300000002</v>
      </c>
      <c r="F30" s="16">
        <v>2622674.4300000002</v>
      </c>
      <c r="G30" s="16">
        <v>0</v>
      </c>
      <c r="H30" s="16">
        <v>0</v>
      </c>
      <c r="I30" s="16">
        <v>0</v>
      </c>
      <c r="J30" s="16">
        <v>7400</v>
      </c>
      <c r="K30" s="16">
        <v>7400</v>
      </c>
      <c r="L30" s="16">
        <v>0</v>
      </c>
      <c r="M30" s="16">
        <v>0</v>
      </c>
      <c r="N30" s="16">
        <v>0</v>
      </c>
      <c r="O30" s="16">
        <v>0</v>
      </c>
      <c r="P30" s="16">
        <v>7400</v>
      </c>
      <c r="Q30" s="16">
        <f t="shared" si="0"/>
        <v>2630074.4300000002</v>
      </c>
      <c r="R30" s="21"/>
    </row>
    <row r="31" spans="1:18" ht="46.5" customHeight="1" x14ac:dyDescent="0.2">
      <c r="A31" s="13"/>
      <c r="B31" s="13"/>
      <c r="C31" s="14"/>
      <c r="D31" s="19" t="s">
        <v>126</v>
      </c>
      <c r="E31" s="1">
        <v>422572</v>
      </c>
      <c r="F31" s="1">
        <v>422572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f t="shared" si="0"/>
        <v>422572</v>
      </c>
      <c r="R31" s="21"/>
    </row>
    <row r="32" spans="1:18" ht="45.75" customHeight="1" x14ac:dyDescent="0.2">
      <c r="A32" s="13"/>
      <c r="B32" s="13"/>
      <c r="C32" s="14"/>
      <c r="D32" s="19" t="s">
        <v>127</v>
      </c>
      <c r="E32" s="1">
        <v>468579.43</v>
      </c>
      <c r="F32" s="1">
        <v>468579.43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f t="shared" si="0"/>
        <v>468579.43</v>
      </c>
    </row>
    <row r="33" spans="1:18" ht="46.5" customHeight="1" x14ac:dyDescent="0.2">
      <c r="A33" s="13"/>
      <c r="B33" s="13"/>
      <c r="C33" s="14"/>
      <c r="D33" s="19" t="s">
        <v>128</v>
      </c>
      <c r="E33" s="1">
        <v>562600</v>
      </c>
      <c r="F33" s="1">
        <v>562600</v>
      </c>
      <c r="G33" s="1">
        <v>0</v>
      </c>
      <c r="H33" s="1">
        <v>0</v>
      </c>
      <c r="I33" s="1">
        <v>0</v>
      </c>
      <c r="J33" s="1">
        <v>7400</v>
      </c>
      <c r="K33" s="1">
        <v>7400</v>
      </c>
      <c r="L33" s="1">
        <v>0</v>
      </c>
      <c r="M33" s="1">
        <v>0</v>
      </c>
      <c r="N33" s="1">
        <v>0</v>
      </c>
      <c r="O33" s="1">
        <v>0</v>
      </c>
      <c r="P33" s="1">
        <v>7400</v>
      </c>
      <c r="Q33" s="1">
        <f t="shared" si="0"/>
        <v>570000</v>
      </c>
    </row>
    <row r="34" spans="1:18" ht="46.5" customHeight="1" x14ac:dyDescent="0.2">
      <c r="A34" s="13"/>
      <c r="B34" s="13"/>
      <c r="C34" s="14"/>
      <c r="D34" s="19" t="s">
        <v>129</v>
      </c>
      <c r="E34" s="1">
        <v>215000</v>
      </c>
      <c r="F34" s="1">
        <v>215000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f t="shared" si="0"/>
        <v>215000</v>
      </c>
    </row>
    <row r="35" spans="1:18" ht="36" customHeight="1" x14ac:dyDescent="0.2">
      <c r="A35" s="13"/>
      <c r="B35" s="13"/>
      <c r="C35" s="14"/>
      <c r="D35" s="19" t="s">
        <v>123</v>
      </c>
      <c r="E35" s="1">
        <v>593923</v>
      </c>
      <c r="F35" s="1">
        <v>593923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f>E35+J35</f>
        <v>593923</v>
      </c>
    </row>
    <row r="36" spans="1:18" ht="33.75" customHeight="1" x14ac:dyDescent="0.2">
      <c r="A36" s="13" t="s">
        <v>36</v>
      </c>
      <c r="B36" s="13" t="s">
        <v>38</v>
      </c>
      <c r="C36" s="14" t="s">
        <v>37</v>
      </c>
      <c r="D36" s="15" t="s">
        <v>39</v>
      </c>
      <c r="E36" s="16">
        <v>1297000</v>
      </c>
      <c r="F36" s="16">
        <v>1297000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2">
        <f t="shared" si="0"/>
        <v>1297000</v>
      </c>
    </row>
    <row r="37" spans="1:18" ht="89.25" customHeight="1" x14ac:dyDescent="0.2">
      <c r="A37" s="13"/>
      <c r="B37" s="13"/>
      <c r="C37" s="14"/>
      <c r="D37" s="19" t="s">
        <v>125</v>
      </c>
      <c r="E37" s="1">
        <v>967000</v>
      </c>
      <c r="F37" s="1">
        <v>967000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f>E37+J37</f>
        <v>967000</v>
      </c>
      <c r="R37" s="21"/>
    </row>
    <row r="38" spans="1:18" ht="46.5" customHeight="1" x14ac:dyDescent="0.2">
      <c r="A38" s="13"/>
      <c r="B38" s="13"/>
      <c r="C38" s="14"/>
      <c r="D38" s="19" t="s">
        <v>126</v>
      </c>
      <c r="E38" s="1">
        <v>15000</v>
      </c>
      <c r="F38" s="1">
        <v>15000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f t="shared" ref="Q38:Q41" si="5">E38+J38</f>
        <v>15000</v>
      </c>
    </row>
    <row r="39" spans="1:18" ht="42.75" customHeight="1" x14ac:dyDescent="0.2">
      <c r="A39" s="13"/>
      <c r="B39" s="13"/>
      <c r="C39" s="14"/>
      <c r="D39" s="19" t="s">
        <v>127</v>
      </c>
      <c r="E39" s="1">
        <v>120000</v>
      </c>
      <c r="F39" s="1">
        <v>120000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f t="shared" si="5"/>
        <v>120000</v>
      </c>
    </row>
    <row r="40" spans="1:18" ht="49.5" customHeight="1" x14ac:dyDescent="0.2">
      <c r="A40" s="13"/>
      <c r="B40" s="13"/>
      <c r="C40" s="14"/>
      <c r="D40" s="19" t="s">
        <v>128</v>
      </c>
      <c r="E40" s="1">
        <v>40000</v>
      </c>
      <c r="F40" s="1">
        <v>40000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f t="shared" si="5"/>
        <v>40000</v>
      </c>
    </row>
    <row r="41" spans="1:18" ht="45" customHeight="1" x14ac:dyDescent="0.2">
      <c r="A41" s="13"/>
      <c r="B41" s="13"/>
      <c r="C41" s="14"/>
      <c r="D41" s="19" t="s">
        <v>129</v>
      </c>
      <c r="E41" s="1">
        <v>100000</v>
      </c>
      <c r="F41" s="1">
        <v>100000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f t="shared" si="5"/>
        <v>100000</v>
      </c>
    </row>
    <row r="42" spans="1:18" ht="33.75" customHeight="1" x14ac:dyDescent="0.2">
      <c r="A42" s="13"/>
      <c r="B42" s="13"/>
      <c r="C42" s="14"/>
      <c r="D42" s="19" t="s">
        <v>123</v>
      </c>
      <c r="E42" s="1">
        <v>55000</v>
      </c>
      <c r="F42" s="1">
        <v>55000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f>E42+J42</f>
        <v>55000</v>
      </c>
    </row>
    <row r="43" spans="1:18" ht="61.5" customHeight="1" x14ac:dyDescent="0.2">
      <c r="A43" s="13" t="s">
        <v>40</v>
      </c>
      <c r="B43" s="13" t="s">
        <v>42</v>
      </c>
      <c r="C43" s="14" t="s">
        <v>41</v>
      </c>
      <c r="D43" s="15" t="s">
        <v>43</v>
      </c>
      <c r="E43" s="16">
        <v>0</v>
      </c>
      <c r="F43" s="16">
        <v>0</v>
      </c>
      <c r="G43" s="16">
        <v>-19500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2">
        <f t="shared" si="0"/>
        <v>0</v>
      </c>
    </row>
    <row r="44" spans="1:18" ht="39.75" customHeight="1" x14ac:dyDescent="0.2">
      <c r="A44" s="13" t="s">
        <v>44</v>
      </c>
      <c r="B44" s="13" t="s">
        <v>46</v>
      </c>
      <c r="C44" s="14" t="s">
        <v>45</v>
      </c>
      <c r="D44" s="15" t="s">
        <v>47</v>
      </c>
      <c r="E44" s="16">
        <v>47900</v>
      </c>
      <c r="F44" s="16">
        <v>47900</v>
      </c>
      <c r="G44" s="16">
        <v>32800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2">
        <f t="shared" si="0"/>
        <v>47900</v>
      </c>
    </row>
    <row r="45" spans="1:18" ht="49.5" customHeight="1" x14ac:dyDescent="0.2">
      <c r="A45" s="13" t="s">
        <v>48</v>
      </c>
      <c r="B45" s="13" t="s">
        <v>50</v>
      </c>
      <c r="C45" s="14" t="s">
        <v>49</v>
      </c>
      <c r="D45" s="15" t="s">
        <v>51</v>
      </c>
      <c r="E45" s="16">
        <v>5000</v>
      </c>
      <c r="F45" s="16">
        <v>5000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2">
        <f t="shared" si="0"/>
        <v>5000</v>
      </c>
    </row>
    <row r="46" spans="1:18" ht="49.5" customHeight="1" x14ac:dyDescent="0.2">
      <c r="A46" s="13"/>
      <c r="B46" s="13"/>
      <c r="C46" s="14"/>
      <c r="D46" s="19" t="s">
        <v>128</v>
      </c>
      <c r="E46" s="1">
        <v>5000</v>
      </c>
      <c r="F46" s="1">
        <v>5000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f t="shared" si="0"/>
        <v>5000</v>
      </c>
    </row>
    <row r="47" spans="1:18" ht="23.25" customHeight="1" x14ac:dyDescent="0.2">
      <c r="A47" s="13" t="s">
        <v>52</v>
      </c>
      <c r="B47" s="13" t="s">
        <v>54</v>
      </c>
      <c r="C47" s="14" t="s">
        <v>53</v>
      </c>
      <c r="D47" s="15" t="s">
        <v>55</v>
      </c>
      <c r="E47" s="16">
        <v>-50000</v>
      </c>
      <c r="F47" s="16">
        <v>-50000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2">
        <f t="shared" si="0"/>
        <v>-50000</v>
      </c>
    </row>
    <row r="48" spans="1:18" ht="50.25" customHeight="1" x14ac:dyDescent="0.2">
      <c r="A48" s="13" t="s">
        <v>56</v>
      </c>
      <c r="B48" s="13" t="s">
        <v>58</v>
      </c>
      <c r="C48" s="14" t="s">
        <v>57</v>
      </c>
      <c r="D48" s="15" t="s">
        <v>59</v>
      </c>
      <c r="E48" s="16">
        <v>50000</v>
      </c>
      <c r="F48" s="16">
        <v>50000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2">
        <f t="shared" si="0"/>
        <v>50000</v>
      </c>
    </row>
    <row r="49" spans="1:19" ht="35.25" customHeight="1" x14ac:dyDescent="0.2">
      <c r="A49" s="13"/>
      <c r="B49" s="13"/>
      <c r="C49" s="14"/>
      <c r="D49" s="19" t="s">
        <v>123</v>
      </c>
      <c r="E49" s="1">
        <v>50000</v>
      </c>
      <c r="F49" s="1">
        <v>50000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f>E49+J49</f>
        <v>50000</v>
      </c>
    </row>
    <row r="50" spans="1:19" ht="45" customHeight="1" x14ac:dyDescent="0.2">
      <c r="A50" s="13" t="s">
        <v>60</v>
      </c>
      <c r="B50" s="13" t="s">
        <v>61</v>
      </c>
      <c r="C50" s="14" t="s">
        <v>26</v>
      </c>
      <c r="D50" s="15" t="s">
        <v>62</v>
      </c>
      <c r="E50" s="16">
        <v>648000</v>
      </c>
      <c r="F50" s="16">
        <v>648000</v>
      </c>
      <c r="G50" s="16">
        <v>0</v>
      </c>
      <c r="H50" s="16">
        <v>0</v>
      </c>
      <c r="I50" s="16">
        <v>0</v>
      </c>
      <c r="J50" s="16">
        <v>30000</v>
      </c>
      <c r="K50" s="16">
        <v>30000</v>
      </c>
      <c r="L50" s="16">
        <v>30000</v>
      </c>
      <c r="M50" s="16">
        <v>0</v>
      </c>
      <c r="N50" s="16">
        <v>0</v>
      </c>
      <c r="O50" s="16">
        <v>0</v>
      </c>
      <c r="P50" s="16">
        <v>30000</v>
      </c>
      <c r="Q50" s="12">
        <f t="shared" si="0"/>
        <v>678000</v>
      </c>
    </row>
    <row r="51" spans="1:19" ht="31.5" customHeight="1" x14ac:dyDescent="0.2">
      <c r="A51" s="8" t="s">
        <v>63</v>
      </c>
      <c r="B51" s="9"/>
      <c r="C51" s="10"/>
      <c r="D51" s="11" t="s">
        <v>120</v>
      </c>
      <c r="E51" s="12">
        <v>3964655</v>
      </c>
      <c r="F51" s="12">
        <v>3964655</v>
      </c>
      <c r="G51" s="12">
        <v>-425365</v>
      </c>
      <c r="H51" s="12">
        <v>257300</v>
      </c>
      <c r="I51" s="12">
        <v>0</v>
      </c>
      <c r="J51" s="12">
        <v>1250318</v>
      </c>
      <c r="K51" s="12">
        <v>1250318</v>
      </c>
      <c r="L51" s="12">
        <v>1250318</v>
      </c>
      <c r="M51" s="12">
        <v>0</v>
      </c>
      <c r="N51" s="12">
        <v>0</v>
      </c>
      <c r="O51" s="12">
        <v>0</v>
      </c>
      <c r="P51" s="12">
        <v>1250318</v>
      </c>
      <c r="Q51" s="12">
        <f t="shared" si="0"/>
        <v>5214973</v>
      </c>
    </row>
    <row r="52" spans="1:19" ht="31.5" customHeight="1" x14ac:dyDescent="0.2">
      <c r="A52" s="8" t="s">
        <v>64</v>
      </c>
      <c r="B52" s="9"/>
      <c r="C52" s="10"/>
      <c r="D52" s="11" t="s">
        <v>120</v>
      </c>
      <c r="E52" s="12">
        <v>3964655</v>
      </c>
      <c r="F52" s="12">
        <v>3964655</v>
      </c>
      <c r="G52" s="12">
        <v>-425365</v>
      </c>
      <c r="H52" s="12">
        <v>257300</v>
      </c>
      <c r="I52" s="12">
        <v>0</v>
      </c>
      <c r="J52" s="12">
        <v>1250318</v>
      </c>
      <c r="K52" s="12">
        <v>1250318</v>
      </c>
      <c r="L52" s="12">
        <f>L55+L63+L64+L66</f>
        <v>1250318</v>
      </c>
      <c r="M52" s="12">
        <v>0</v>
      </c>
      <c r="N52" s="12">
        <v>0</v>
      </c>
      <c r="O52" s="12">
        <v>0</v>
      </c>
      <c r="P52" s="12">
        <v>1250318</v>
      </c>
      <c r="Q52" s="12">
        <f t="shared" si="0"/>
        <v>5214973</v>
      </c>
      <c r="R52" s="21"/>
    </row>
    <row r="53" spans="1:19" ht="20.25" customHeight="1" x14ac:dyDescent="0.2">
      <c r="A53" s="13" t="s">
        <v>65</v>
      </c>
      <c r="B53" s="13" t="s">
        <v>67</v>
      </c>
      <c r="C53" s="14" t="s">
        <v>66</v>
      </c>
      <c r="D53" s="15" t="s">
        <v>68</v>
      </c>
      <c r="E53" s="16">
        <v>801545</v>
      </c>
      <c r="F53" s="16">
        <v>801545</v>
      </c>
      <c r="G53" s="16">
        <v>0</v>
      </c>
      <c r="H53" s="16">
        <v>247300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2">
        <f t="shared" si="0"/>
        <v>801545</v>
      </c>
    </row>
    <row r="54" spans="1:19" ht="29.25" customHeight="1" x14ac:dyDescent="0.2">
      <c r="A54" s="13"/>
      <c r="B54" s="13"/>
      <c r="C54" s="14"/>
      <c r="D54" s="19" t="s">
        <v>123</v>
      </c>
      <c r="E54" s="1">
        <v>746245</v>
      </c>
      <c r="F54" s="1">
        <v>746245</v>
      </c>
      <c r="G54" s="1">
        <v>0</v>
      </c>
      <c r="H54" s="1">
        <v>247300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f>E54+J54</f>
        <v>746245</v>
      </c>
      <c r="R54" s="21"/>
    </row>
    <row r="55" spans="1:19" ht="60.75" customHeight="1" x14ac:dyDescent="0.2">
      <c r="A55" s="13" t="s">
        <v>69</v>
      </c>
      <c r="B55" s="13" t="s">
        <v>41</v>
      </c>
      <c r="C55" s="14" t="s">
        <v>70</v>
      </c>
      <c r="D55" s="15" t="s">
        <v>71</v>
      </c>
      <c r="E55" s="16">
        <v>3181310</v>
      </c>
      <c r="F55" s="16">
        <v>3181310</v>
      </c>
      <c r="G55" s="16">
        <v>-396965</v>
      </c>
      <c r="H55" s="16">
        <v>10000</v>
      </c>
      <c r="I55" s="16">
        <v>0</v>
      </c>
      <c r="J55" s="16">
        <v>1043918</v>
      </c>
      <c r="K55" s="16">
        <v>1043918</v>
      </c>
      <c r="L55" s="16">
        <f>681164+L58+L59+L60</f>
        <v>1043918</v>
      </c>
      <c r="M55" s="16">
        <v>0</v>
      </c>
      <c r="N55" s="16">
        <v>0</v>
      </c>
      <c r="O55" s="16">
        <v>0</v>
      </c>
      <c r="P55" s="16">
        <v>1043918</v>
      </c>
      <c r="Q55" s="12">
        <f t="shared" si="0"/>
        <v>4225228</v>
      </c>
      <c r="R55" s="21">
        <f>K55+J66</f>
        <v>1250318</v>
      </c>
      <c r="S55" s="21"/>
    </row>
    <row r="56" spans="1:19" s="20" customFormat="1" ht="47.25" customHeight="1" x14ac:dyDescent="0.2">
      <c r="A56" s="17"/>
      <c r="B56" s="17"/>
      <c r="C56" s="18"/>
      <c r="D56" s="19" t="s">
        <v>130</v>
      </c>
      <c r="E56" s="1">
        <v>-768700</v>
      </c>
      <c r="F56" s="1">
        <v>-768700</v>
      </c>
      <c r="G56" s="1">
        <v>-630100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f>E56+J56</f>
        <v>-768700</v>
      </c>
      <c r="R56" s="22"/>
      <c r="S56" s="22"/>
    </row>
    <row r="57" spans="1:19" s="20" customFormat="1" ht="46.5" customHeight="1" x14ac:dyDescent="0.2">
      <c r="A57" s="17"/>
      <c r="B57" s="17"/>
      <c r="C57" s="18"/>
      <c r="D57" s="19" t="s">
        <v>134</v>
      </c>
      <c r="E57" s="1">
        <v>380830</v>
      </c>
      <c r="F57" s="1">
        <v>380830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f>E57+J57</f>
        <v>380830</v>
      </c>
    </row>
    <row r="58" spans="1:19" s="20" customFormat="1" ht="57" customHeight="1" x14ac:dyDescent="0.2">
      <c r="A58" s="17"/>
      <c r="B58" s="17"/>
      <c r="C58" s="18"/>
      <c r="D58" s="19" t="s">
        <v>131</v>
      </c>
      <c r="E58" s="1">
        <v>34200</v>
      </c>
      <c r="F58" s="1">
        <v>34200</v>
      </c>
      <c r="G58" s="1">
        <v>0</v>
      </c>
      <c r="H58" s="1">
        <v>0</v>
      </c>
      <c r="I58" s="1">
        <v>0</v>
      </c>
      <c r="J58" s="1">
        <v>107100</v>
      </c>
      <c r="K58" s="1">
        <v>107100</v>
      </c>
      <c r="L58" s="1">
        <v>107100</v>
      </c>
      <c r="M58" s="1">
        <v>0</v>
      </c>
      <c r="N58" s="1">
        <v>0</v>
      </c>
      <c r="O58" s="1">
        <v>0</v>
      </c>
      <c r="P58" s="1">
        <v>107100</v>
      </c>
      <c r="Q58" s="1">
        <f>E58+J58</f>
        <v>141300</v>
      </c>
      <c r="R58" s="22"/>
    </row>
    <row r="59" spans="1:19" s="20" customFormat="1" ht="78" customHeight="1" x14ac:dyDescent="0.2">
      <c r="A59" s="17"/>
      <c r="B59" s="17"/>
      <c r="C59" s="18"/>
      <c r="D59" s="19" t="s">
        <v>132</v>
      </c>
      <c r="E59" s="1">
        <v>25162</v>
      </c>
      <c r="F59" s="1">
        <v>26162</v>
      </c>
      <c r="G59" s="1">
        <v>20635</v>
      </c>
      <c r="H59" s="1">
        <v>0</v>
      </c>
      <c r="I59" s="1">
        <v>0</v>
      </c>
      <c r="J59" s="1">
        <v>-6895</v>
      </c>
      <c r="K59" s="1">
        <v>-6895</v>
      </c>
      <c r="L59" s="1">
        <v>-6895</v>
      </c>
      <c r="M59" s="1">
        <v>0</v>
      </c>
      <c r="N59" s="1">
        <v>0</v>
      </c>
      <c r="O59" s="1">
        <v>0</v>
      </c>
      <c r="P59" s="1">
        <v>-6895</v>
      </c>
      <c r="Q59" s="1">
        <f>E59+J59</f>
        <v>18267</v>
      </c>
      <c r="R59" s="22"/>
    </row>
    <row r="60" spans="1:19" s="20" customFormat="1" ht="83.25" customHeight="1" x14ac:dyDescent="0.2">
      <c r="A60" s="17"/>
      <c r="B60" s="17"/>
      <c r="C60" s="18"/>
      <c r="D60" s="19" t="s">
        <v>133</v>
      </c>
      <c r="E60" s="1">
        <v>338204</v>
      </c>
      <c r="F60" s="1">
        <v>338204</v>
      </c>
      <c r="G60" s="1">
        <v>0</v>
      </c>
      <c r="H60" s="1">
        <v>0</v>
      </c>
      <c r="I60" s="1">
        <v>0</v>
      </c>
      <c r="J60" s="1">
        <v>262549</v>
      </c>
      <c r="K60" s="1">
        <v>262549</v>
      </c>
      <c r="L60" s="1">
        <v>262549</v>
      </c>
      <c r="M60" s="1">
        <v>0</v>
      </c>
      <c r="N60" s="1">
        <v>0</v>
      </c>
      <c r="O60" s="1">
        <v>0</v>
      </c>
      <c r="P60" s="1">
        <v>262549</v>
      </c>
      <c r="Q60" s="1">
        <f t="shared" ref="Q60:Q62" si="6">E60+J60</f>
        <v>600753</v>
      </c>
      <c r="R60" s="22"/>
    </row>
    <row r="61" spans="1:19" s="20" customFormat="1" ht="46.5" customHeight="1" x14ac:dyDescent="0.2">
      <c r="A61" s="17"/>
      <c r="B61" s="17"/>
      <c r="C61" s="18"/>
      <c r="D61" s="19" t="s">
        <v>129</v>
      </c>
      <c r="E61" s="1">
        <v>353300</v>
      </c>
      <c r="F61" s="1">
        <v>353300</v>
      </c>
      <c r="G61" s="1">
        <v>212500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f t="shared" si="6"/>
        <v>353300</v>
      </c>
    </row>
    <row r="62" spans="1:19" s="20" customFormat="1" ht="33" customHeight="1" x14ac:dyDescent="0.2">
      <c r="A62" s="17"/>
      <c r="B62" s="17"/>
      <c r="C62" s="18"/>
      <c r="D62" s="19" t="s">
        <v>123</v>
      </c>
      <c r="E62" s="1">
        <v>1275059</v>
      </c>
      <c r="F62" s="1">
        <v>1275059</v>
      </c>
      <c r="G62" s="1">
        <v>0</v>
      </c>
      <c r="H62" s="1">
        <v>10000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f t="shared" si="6"/>
        <v>1275059</v>
      </c>
    </row>
    <row r="63" spans="1:19" ht="46.5" customHeight="1" x14ac:dyDescent="0.2">
      <c r="A63" s="13" t="s">
        <v>72</v>
      </c>
      <c r="B63" s="13" t="s">
        <v>74</v>
      </c>
      <c r="C63" s="14" t="s">
        <v>73</v>
      </c>
      <c r="D63" s="15" t="s">
        <v>75</v>
      </c>
      <c r="E63" s="16">
        <v>-87800</v>
      </c>
      <c r="F63" s="16">
        <v>-87800</v>
      </c>
      <c r="G63" s="16">
        <v>-72000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2">
        <f t="shared" si="0"/>
        <v>-87800</v>
      </c>
    </row>
    <row r="64" spans="1:19" ht="41.25" customHeight="1" x14ac:dyDescent="0.2">
      <c r="A64" s="13" t="s">
        <v>76</v>
      </c>
      <c r="B64" s="13" t="s">
        <v>78</v>
      </c>
      <c r="C64" s="14" t="s">
        <v>77</v>
      </c>
      <c r="D64" s="15" t="s">
        <v>79</v>
      </c>
      <c r="E64" s="16">
        <v>69600</v>
      </c>
      <c r="F64" s="16">
        <v>69600</v>
      </c>
      <c r="G64" s="16">
        <v>43600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2">
        <f t="shared" si="0"/>
        <v>69600</v>
      </c>
    </row>
    <row r="65" spans="1:18" ht="45" customHeight="1" x14ac:dyDescent="0.2">
      <c r="A65" s="13"/>
      <c r="B65" s="13"/>
      <c r="C65" s="14"/>
      <c r="D65" s="19" t="s">
        <v>129</v>
      </c>
      <c r="E65" s="1">
        <v>53600</v>
      </c>
      <c r="F65" s="1">
        <v>53600</v>
      </c>
      <c r="G65" s="1">
        <v>43600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f t="shared" si="0"/>
        <v>53600</v>
      </c>
      <c r="R65" s="21">
        <f>E65+E62+E54+E61</f>
        <v>2428204</v>
      </c>
    </row>
    <row r="66" spans="1:18" ht="30.75" customHeight="1" x14ac:dyDescent="0.2">
      <c r="A66" s="13" t="s">
        <v>80</v>
      </c>
      <c r="B66" s="13" t="s">
        <v>82</v>
      </c>
      <c r="C66" s="14" t="s">
        <v>81</v>
      </c>
      <c r="D66" s="15" t="s">
        <v>83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206400</v>
      </c>
      <c r="K66" s="16">
        <v>206400</v>
      </c>
      <c r="L66" s="16">
        <v>206400</v>
      </c>
      <c r="M66" s="16">
        <v>0</v>
      </c>
      <c r="N66" s="16">
        <v>0</v>
      </c>
      <c r="O66" s="16">
        <v>0</v>
      </c>
      <c r="P66" s="16">
        <v>206400</v>
      </c>
      <c r="Q66" s="12">
        <f t="shared" si="0"/>
        <v>206400</v>
      </c>
    </row>
    <row r="67" spans="1:18" ht="45" customHeight="1" x14ac:dyDescent="0.2">
      <c r="A67" s="13"/>
      <c r="B67" s="13"/>
      <c r="C67" s="14"/>
      <c r="D67" s="19" t="s">
        <v>134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206400</v>
      </c>
      <c r="K67" s="1">
        <v>206400</v>
      </c>
      <c r="L67" s="1">
        <v>206400</v>
      </c>
      <c r="M67" s="1">
        <v>0</v>
      </c>
      <c r="N67" s="1">
        <v>0</v>
      </c>
      <c r="O67" s="1">
        <v>0</v>
      </c>
      <c r="P67" s="1">
        <v>206400</v>
      </c>
      <c r="Q67" s="1">
        <f>E67+J67</f>
        <v>206400</v>
      </c>
    </row>
    <row r="68" spans="1:18" ht="51" customHeight="1" x14ac:dyDescent="0.2">
      <c r="A68" s="8" t="s">
        <v>84</v>
      </c>
      <c r="B68" s="9"/>
      <c r="C68" s="10"/>
      <c r="D68" s="11" t="s">
        <v>121</v>
      </c>
      <c r="E68" s="12">
        <v>327665</v>
      </c>
      <c r="F68" s="12">
        <v>327665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f t="shared" si="0"/>
        <v>327665</v>
      </c>
    </row>
    <row r="69" spans="1:18" ht="51" customHeight="1" x14ac:dyDescent="0.2">
      <c r="A69" s="8" t="s">
        <v>85</v>
      </c>
      <c r="B69" s="9"/>
      <c r="C69" s="10"/>
      <c r="D69" s="11" t="s">
        <v>121</v>
      </c>
      <c r="E69" s="12">
        <v>327665</v>
      </c>
      <c r="F69" s="12">
        <v>327665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f t="shared" si="0"/>
        <v>327665</v>
      </c>
      <c r="R69" s="21">
        <f>Q71+Q72+Q73+Q74+Q76+Q78+Q79+Q80+Q81</f>
        <v>327665</v>
      </c>
    </row>
    <row r="70" spans="1:18" ht="36" customHeight="1" x14ac:dyDescent="0.2">
      <c r="A70" s="13" t="s">
        <v>86</v>
      </c>
      <c r="B70" s="13" t="s">
        <v>88</v>
      </c>
      <c r="C70" s="14" t="s">
        <v>87</v>
      </c>
      <c r="D70" s="15" t="s">
        <v>89</v>
      </c>
      <c r="E70" s="16">
        <v>24900</v>
      </c>
      <c r="F70" s="16">
        <v>24900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2">
        <f t="shared" si="0"/>
        <v>24900</v>
      </c>
      <c r="R70" s="21"/>
    </row>
    <row r="71" spans="1:18" ht="48" customHeight="1" x14ac:dyDescent="0.2">
      <c r="A71" s="13"/>
      <c r="B71" s="13"/>
      <c r="C71" s="14"/>
      <c r="D71" s="19" t="s">
        <v>126</v>
      </c>
      <c r="E71" s="1">
        <v>12900</v>
      </c>
      <c r="F71" s="1">
        <v>12900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f t="shared" ref="Q71:Q74" si="7">E71+J71</f>
        <v>12900</v>
      </c>
    </row>
    <row r="72" spans="1:18" ht="50.25" customHeight="1" x14ac:dyDescent="0.2">
      <c r="A72" s="13"/>
      <c r="B72" s="13"/>
      <c r="C72" s="14"/>
      <c r="D72" s="19" t="s">
        <v>127</v>
      </c>
      <c r="E72" s="1">
        <v>7000</v>
      </c>
      <c r="F72" s="1">
        <v>7000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f t="shared" si="7"/>
        <v>7000</v>
      </c>
    </row>
    <row r="73" spans="1:18" ht="46.5" customHeight="1" x14ac:dyDescent="0.2">
      <c r="A73" s="13"/>
      <c r="B73" s="13"/>
      <c r="C73" s="14"/>
      <c r="D73" s="19" t="s">
        <v>128</v>
      </c>
      <c r="E73" s="1">
        <v>3000</v>
      </c>
      <c r="F73" s="1">
        <v>3000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f t="shared" si="7"/>
        <v>3000</v>
      </c>
    </row>
    <row r="74" spans="1:18" ht="49.5" customHeight="1" x14ac:dyDescent="0.2">
      <c r="A74" s="13"/>
      <c r="B74" s="13"/>
      <c r="C74" s="14"/>
      <c r="D74" s="19" t="s">
        <v>129</v>
      </c>
      <c r="E74" s="1">
        <v>2000</v>
      </c>
      <c r="F74" s="1">
        <v>2000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f t="shared" si="7"/>
        <v>2000</v>
      </c>
    </row>
    <row r="75" spans="1:18" ht="44.25" customHeight="1" x14ac:dyDescent="0.2">
      <c r="A75" s="13" t="s">
        <v>90</v>
      </c>
      <c r="B75" s="13" t="s">
        <v>91</v>
      </c>
      <c r="C75" s="14" t="s">
        <v>87</v>
      </c>
      <c r="D75" s="15" t="s">
        <v>92</v>
      </c>
      <c r="E75" s="16">
        <v>228000</v>
      </c>
      <c r="F75" s="16">
        <v>228000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2">
        <f t="shared" si="0"/>
        <v>228000</v>
      </c>
    </row>
    <row r="76" spans="1:18" ht="30" customHeight="1" x14ac:dyDescent="0.2">
      <c r="A76" s="13"/>
      <c r="B76" s="13"/>
      <c r="C76" s="14"/>
      <c r="D76" s="19" t="s">
        <v>123</v>
      </c>
      <c r="E76" s="1">
        <v>228000</v>
      </c>
      <c r="F76" s="1">
        <v>228000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f t="shared" si="0"/>
        <v>228000</v>
      </c>
    </row>
    <row r="77" spans="1:18" ht="86.25" customHeight="1" x14ac:dyDescent="0.2">
      <c r="A77" s="13" t="s">
        <v>93</v>
      </c>
      <c r="B77" s="13" t="s">
        <v>94</v>
      </c>
      <c r="C77" s="14" t="s">
        <v>67</v>
      </c>
      <c r="D77" s="15" t="s">
        <v>95</v>
      </c>
      <c r="E77" s="16">
        <v>74765</v>
      </c>
      <c r="F77" s="16">
        <v>74765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2">
        <f t="shared" si="0"/>
        <v>74765</v>
      </c>
      <c r="R77" s="21"/>
    </row>
    <row r="78" spans="1:18" ht="44.25" customHeight="1" x14ac:dyDescent="0.2">
      <c r="A78" s="13"/>
      <c r="B78" s="13"/>
      <c r="C78" s="14"/>
      <c r="D78" s="19" t="s">
        <v>126</v>
      </c>
      <c r="E78" s="1">
        <v>34965</v>
      </c>
      <c r="F78" s="1">
        <v>34965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f t="shared" si="0"/>
        <v>34965</v>
      </c>
    </row>
    <row r="79" spans="1:18" ht="49.5" customHeight="1" x14ac:dyDescent="0.2">
      <c r="A79" s="13"/>
      <c r="B79" s="13"/>
      <c r="C79" s="14"/>
      <c r="D79" s="19" t="s">
        <v>127</v>
      </c>
      <c r="E79" s="1">
        <v>7800</v>
      </c>
      <c r="F79" s="1">
        <v>7800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f t="shared" si="0"/>
        <v>7800</v>
      </c>
    </row>
    <row r="80" spans="1:18" ht="44.25" customHeight="1" x14ac:dyDescent="0.2">
      <c r="A80" s="13"/>
      <c r="B80" s="13"/>
      <c r="C80" s="14"/>
      <c r="D80" s="19" t="s">
        <v>128</v>
      </c>
      <c r="E80" s="1">
        <v>17000</v>
      </c>
      <c r="F80" s="1">
        <v>17000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f t="shared" si="0"/>
        <v>17000</v>
      </c>
    </row>
    <row r="81" spans="1:18" ht="45.75" customHeight="1" x14ac:dyDescent="0.2">
      <c r="A81" s="13"/>
      <c r="B81" s="13"/>
      <c r="C81" s="14"/>
      <c r="D81" s="19" t="s">
        <v>129</v>
      </c>
      <c r="E81" s="1">
        <v>15000</v>
      </c>
      <c r="F81" s="1">
        <v>15000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f t="shared" si="0"/>
        <v>15000</v>
      </c>
    </row>
    <row r="82" spans="1:18" ht="48" customHeight="1" x14ac:dyDescent="0.2">
      <c r="A82" s="8" t="s">
        <v>96</v>
      </c>
      <c r="B82" s="9"/>
      <c r="C82" s="10"/>
      <c r="D82" s="11" t="s">
        <v>122</v>
      </c>
      <c r="E82" s="12">
        <v>1627670</v>
      </c>
      <c r="F82" s="12">
        <v>1627670</v>
      </c>
      <c r="G82" s="12">
        <v>1506430</v>
      </c>
      <c r="H82" s="12">
        <v>-287900</v>
      </c>
      <c r="I82" s="12">
        <v>0</v>
      </c>
      <c r="J82" s="12">
        <v>1517769</v>
      </c>
      <c r="K82" s="12">
        <v>1517769</v>
      </c>
      <c r="L82" s="12">
        <v>0</v>
      </c>
      <c r="M82" s="12">
        <v>0</v>
      </c>
      <c r="N82" s="12">
        <v>0</v>
      </c>
      <c r="O82" s="12">
        <v>0</v>
      </c>
      <c r="P82" s="12">
        <v>1517769</v>
      </c>
      <c r="Q82" s="12">
        <f t="shared" si="0"/>
        <v>3145439</v>
      </c>
    </row>
    <row r="83" spans="1:18" ht="48" customHeight="1" x14ac:dyDescent="0.2">
      <c r="A83" s="8" t="s">
        <v>97</v>
      </c>
      <c r="B83" s="9"/>
      <c r="C83" s="10"/>
      <c r="D83" s="11" t="s">
        <v>122</v>
      </c>
      <c r="E83" s="12">
        <v>1627670</v>
      </c>
      <c r="F83" s="12">
        <v>1627670</v>
      </c>
      <c r="G83" s="12">
        <v>1506430</v>
      </c>
      <c r="H83" s="12">
        <v>-287900</v>
      </c>
      <c r="I83" s="12">
        <v>0</v>
      </c>
      <c r="J83" s="12">
        <v>1517769</v>
      </c>
      <c r="K83" s="12">
        <v>1517769</v>
      </c>
      <c r="L83" s="12">
        <v>0</v>
      </c>
      <c r="M83" s="12">
        <v>0</v>
      </c>
      <c r="N83" s="12">
        <v>0</v>
      </c>
      <c r="O83" s="12">
        <v>0</v>
      </c>
      <c r="P83" s="12">
        <v>1517769</v>
      </c>
      <c r="Q83" s="12">
        <f t="shared" si="0"/>
        <v>3145439</v>
      </c>
    </row>
    <row r="84" spans="1:18" ht="30.75" customHeight="1" x14ac:dyDescent="0.2">
      <c r="A84" s="13" t="s">
        <v>98</v>
      </c>
      <c r="B84" s="13" t="s">
        <v>99</v>
      </c>
      <c r="C84" s="14" t="s">
        <v>73</v>
      </c>
      <c r="D84" s="15" t="s">
        <v>100</v>
      </c>
      <c r="E84" s="16">
        <v>564960</v>
      </c>
      <c r="F84" s="16">
        <v>564960</v>
      </c>
      <c r="G84" s="16">
        <v>294000</v>
      </c>
      <c r="H84" s="16">
        <v>0</v>
      </c>
      <c r="I84" s="16">
        <v>0</v>
      </c>
      <c r="J84" s="16">
        <v>1517769</v>
      </c>
      <c r="K84" s="16">
        <v>1517769</v>
      </c>
      <c r="L84" s="16">
        <v>0</v>
      </c>
      <c r="M84" s="16">
        <v>0</v>
      </c>
      <c r="N84" s="16">
        <v>0</v>
      </c>
      <c r="O84" s="16">
        <v>0</v>
      </c>
      <c r="P84" s="16">
        <v>1517769</v>
      </c>
      <c r="Q84" s="12">
        <f t="shared" si="0"/>
        <v>2082729</v>
      </c>
    </row>
    <row r="85" spans="1:18" ht="33.75" customHeight="1" x14ac:dyDescent="0.2">
      <c r="A85" s="13"/>
      <c r="B85" s="13"/>
      <c r="C85" s="14"/>
      <c r="D85" s="19" t="s">
        <v>123</v>
      </c>
      <c r="E85" s="1">
        <v>199960</v>
      </c>
      <c r="F85" s="1">
        <v>0</v>
      </c>
      <c r="G85" s="1">
        <v>0</v>
      </c>
      <c r="H85" s="1">
        <v>0</v>
      </c>
      <c r="I85" s="1">
        <v>0</v>
      </c>
      <c r="J85" s="1">
        <v>1517769</v>
      </c>
      <c r="K85" s="1">
        <v>1517769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f>J85+E85</f>
        <v>1717729</v>
      </c>
      <c r="R85" s="21"/>
    </row>
    <row r="86" spans="1:18" ht="24" customHeight="1" x14ac:dyDescent="0.2">
      <c r="A86" s="13" t="s">
        <v>101</v>
      </c>
      <c r="B86" s="13" t="s">
        <v>103</v>
      </c>
      <c r="C86" s="14" t="s">
        <v>102</v>
      </c>
      <c r="D86" s="15" t="s">
        <v>104</v>
      </c>
      <c r="E86" s="16">
        <v>239200</v>
      </c>
      <c r="F86" s="16">
        <v>239200</v>
      </c>
      <c r="G86" s="16">
        <v>229800</v>
      </c>
      <c r="H86" s="16">
        <v>-37500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2">
        <f t="shared" si="0"/>
        <v>239200</v>
      </c>
      <c r="R86" s="21"/>
    </row>
    <row r="87" spans="1:18" ht="32.25" customHeight="1" x14ac:dyDescent="0.2">
      <c r="A87" s="13"/>
      <c r="B87" s="13"/>
      <c r="C87" s="14"/>
      <c r="D87" s="19" t="s">
        <v>123</v>
      </c>
      <c r="E87" s="1">
        <v>72000</v>
      </c>
      <c r="F87" s="1">
        <v>72000</v>
      </c>
      <c r="G87" s="1">
        <v>60800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f>J87+E87</f>
        <v>72000</v>
      </c>
    </row>
    <row r="88" spans="1:18" ht="52.5" customHeight="1" x14ac:dyDescent="0.2">
      <c r="A88" s="13" t="s">
        <v>105</v>
      </c>
      <c r="B88" s="13" t="s">
        <v>107</v>
      </c>
      <c r="C88" s="14" t="s">
        <v>106</v>
      </c>
      <c r="D88" s="15" t="s">
        <v>108</v>
      </c>
      <c r="E88" s="16">
        <v>823510</v>
      </c>
      <c r="F88" s="16">
        <v>823510</v>
      </c>
      <c r="G88" s="16">
        <v>982630</v>
      </c>
      <c r="H88" s="16">
        <v>-250400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f t="shared" si="0"/>
        <v>823510</v>
      </c>
      <c r="R88" s="21"/>
    </row>
    <row r="89" spans="1:18" ht="27.75" customHeight="1" x14ac:dyDescent="0.2">
      <c r="A89" s="13"/>
      <c r="B89" s="13"/>
      <c r="C89" s="14"/>
      <c r="D89" s="19" t="s">
        <v>123</v>
      </c>
      <c r="E89" s="1">
        <v>940410</v>
      </c>
      <c r="F89" s="1">
        <v>940410</v>
      </c>
      <c r="G89" s="1">
        <v>723930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f>J89+E89</f>
        <v>940410</v>
      </c>
    </row>
    <row r="90" spans="1:18" ht="42.75" customHeight="1" x14ac:dyDescent="0.2">
      <c r="A90" s="8" t="s">
        <v>109</v>
      </c>
      <c r="B90" s="9"/>
      <c r="C90" s="10"/>
      <c r="D90" s="11" t="s">
        <v>141</v>
      </c>
      <c r="E90" s="12">
        <v>195000</v>
      </c>
      <c r="F90" s="12">
        <v>195000</v>
      </c>
      <c r="G90" s="12">
        <v>0</v>
      </c>
      <c r="H90" s="12">
        <v>0</v>
      </c>
      <c r="I90" s="12">
        <v>0</v>
      </c>
      <c r="J90" s="12">
        <v>455000</v>
      </c>
      <c r="K90" s="12">
        <v>355000</v>
      </c>
      <c r="L90" s="12">
        <v>355000</v>
      </c>
      <c r="M90" s="12">
        <v>0</v>
      </c>
      <c r="N90" s="12">
        <v>0</v>
      </c>
      <c r="O90" s="12">
        <v>0</v>
      </c>
      <c r="P90" s="12">
        <v>355000</v>
      </c>
      <c r="Q90" s="12">
        <f>E90+J90</f>
        <v>650000</v>
      </c>
    </row>
    <row r="91" spans="1:18" ht="42.75" customHeight="1" x14ac:dyDescent="0.2">
      <c r="A91" s="8" t="s">
        <v>110</v>
      </c>
      <c r="B91" s="9"/>
      <c r="C91" s="10"/>
      <c r="D91" s="11" t="s">
        <v>141</v>
      </c>
      <c r="E91" s="12">
        <v>195000</v>
      </c>
      <c r="F91" s="12">
        <v>195000</v>
      </c>
      <c r="G91" s="12">
        <v>0</v>
      </c>
      <c r="H91" s="12">
        <v>0</v>
      </c>
      <c r="I91" s="12">
        <v>0</v>
      </c>
      <c r="J91" s="12">
        <v>455000</v>
      </c>
      <c r="K91" s="12">
        <v>355000</v>
      </c>
      <c r="L91" s="12">
        <v>355000</v>
      </c>
      <c r="M91" s="12">
        <v>0</v>
      </c>
      <c r="N91" s="12">
        <v>0</v>
      </c>
      <c r="O91" s="12">
        <v>0</v>
      </c>
      <c r="P91" s="12">
        <v>355000</v>
      </c>
      <c r="Q91" s="12">
        <f t="shared" si="0"/>
        <v>650000</v>
      </c>
    </row>
    <row r="92" spans="1:18" ht="27.75" customHeight="1" x14ac:dyDescent="0.2">
      <c r="A92" s="13" t="s">
        <v>111</v>
      </c>
      <c r="B92" s="13" t="s">
        <v>112</v>
      </c>
      <c r="C92" s="14" t="s">
        <v>26</v>
      </c>
      <c r="D92" s="15" t="s">
        <v>113</v>
      </c>
      <c r="E92" s="16">
        <v>195000</v>
      </c>
      <c r="F92" s="16">
        <v>195000</v>
      </c>
      <c r="G92" s="16">
        <v>0</v>
      </c>
      <c r="H92" s="16">
        <v>0</v>
      </c>
      <c r="I92" s="16">
        <v>0</v>
      </c>
      <c r="J92" s="16">
        <v>455000</v>
      </c>
      <c r="K92" s="16">
        <v>355000</v>
      </c>
      <c r="L92" s="16">
        <v>355000</v>
      </c>
      <c r="M92" s="16">
        <v>0</v>
      </c>
      <c r="N92" s="16">
        <v>0</v>
      </c>
      <c r="O92" s="16">
        <v>0</v>
      </c>
      <c r="P92" s="16">
        <v>355000</v>
      </c>
      <c r="Q92" s="12">
        <f t="shared" si="0"/>
        <v>650000</v>
      </c>
      <c r="R92" s="21">
        <f>E87+E89+E85</f>
        <v>1212370</v>
      </c>
    </row>
    <row r="93" spans="1:18" ht="17.25" customHeight="1" x14ac:dyDescent="0.2">
      <c r="A93" s="9" t="s">
        <v>114</v>
      </c>
      <c r="B93" s="8" t="s">
        <v>114</v>
      </c>
      <c r="C93" s="10" t="s">
        <v>114</v>
      </c>
      <c r="D93" s="11" t="s">
        <v>115</v>
      </c>
      <c r="E93" s="12">
        <f>12052543.72-100000</f>
        <v>11952543.720000001</v>
      </c>
      <c r="F93" s="12">
        <f>12052543.72-100000</f>
        <v>11952543.720000001</v>
      </c>
      <c r="G93" s="12">
        <v>1204665</v>
      </c>
      <c r="H93" s="12">
        <v>257300</v>
      </c>
      <c r="I93" s="12">
        <v>0</v>
      </c>
      <c r="J93" s="12">
        <f>3160487+100000</f>
        <v>3260487</v>
      </c>
      <c r="K93" s="12">
        <f>3060487+100000</f>
        <v>3160487</v>
      </c>
      <c r="L93" s="12">
        <f>L90+L82+L68+L51+L20+L15</f>
        <v>1635318</v>
      </c>
      <c r="M93" s="12">
        <v>0</v>
      </c>
      <c r="N93" s="12">
        <v>0</v>
      </c>
      <c r="O93" s="12">
        <v>0</v>
      </c>
      <c r="P93" s="12">
        <f>3160487+100000</f>
        <v>3260487</v>
      </c>
      <c r="Q93" s="12">
        <f>E93+J93</f>
        <v>15213030.720000001</v>
      </c>
    </row>
    <row r="94" spans="1:18" ht="19.5" customHeight="1" x14ac:dyDescent="0.2"/>
    <row r="95" spans="1:18" ht="21" customHeight="1" x14ac:dyDescent="0.2"/>
    <row r="96" spans="1:18" x14ac:dyDescent="0.2">
      <c r="B96" s="23" t="s">
        <v>116</v>
      </c>
      <c r="M96" s="23" t="s">
        <v>143</v>
      </c>
    </row>
  </sheetData>
  <mergeCells count="24">
    <mergeCell ref="A5:Q5"/>
    <mergeCell ref="A6:Q6"/>
    <mergeCell ref="A10:A13"/>
    <mergeCell ref="B10:B13"/>
    <mergeCell ref="C10:C13"/>
    <mergeCell ref="D10:D13"/>
    <mergeCell ref="E10:I10"/>
    <mergeCell ref="E11:E13"/>
    <mergeCell ref="F11:F13"/>
    <mergeCell ref="G11:H11"/>
    <mergeCell ref="P11:P13"/>
    <mergeCell ref="Q10:Q13"/>
    <mergeCell ref="L11:L13"/>
    <mergeCell ref="G12:G13"/>
    <mergeCell ref="H12:H13"/>
    <mergeCell ref="I11:I13"/>
    <mergeCell ref="A7:Q7"/>
    <mergeCell ref="J10:P10"/>
    <mergeCell ref="J11:J13"/>
    <mergeCell ref="K11:K13"/>
    <mergeCell ref="M11:M13"/>
    <mergeCell ref="N11:O11"/>
    <mergeCell ref="N12:N13"/>
    <mergeCell ref="O12:O13"/>
  </mergeCells>
  <pageMargins left="0.19685039370078741" right="0.19685039370078741" top="0.39370078740157483" bottom="0.19685039370078741" header="0" footer="0"/>
  <pageSetup paperSize="9" scale="63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2020-06-25T14:03:43Z</cp:lastPrinted>
  <dcterms:created xsi:type="dcterms:W3CDTF">2020-06-23T13:02:32Z</dcterms:created>
  <dcterms:modified xsi:type="dcterms:W3CDTF">2020-06-25T14:03:53Z</dcterms:modified>
</cp:coreProperties>
</file>