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10500"/>
  </bookViews>
  <sheets>
    <sheet name="Лист1" sheetId="1" r:id="rId1"/>
  </sheets>
  <definedNames>
    <definedName name="_xlnm.Print_Titles" localSheetId="0">Лист1!$10:$13</definedName>
  </definedNames>
  <calcPr calcId="125725"/>
</workbook>
</file>

<file path=xl/calcChain.xml><?xml version="1.0" encoding="utf-8"?>
<calcChain xmlns="http://schemas.openxmlformats.org/spreadsheetml/2006/main">
  <c r="G50" i="1"/>
  <c r="E50"/>
  <c r="P55"/>
  <c r="G94"/>
  <c r="E94"/>
  <c r="P91"/>
  <c r="E74"/>
  <c r="E64"/>
  <c r="P60"/>
  <c r="P56"/>
  <c r="E43"/>
  <c r="P34"/>
  <c r="P26"/>
  <c r="P40"/>
  <c r="E42"/>
  <c r="P39"/>
  <c r="E41"/>
  <c r="P46"/>
  <c r="E28"/>
  <c r="P27"/>
  <c r="P62"/>
  <c r="P25"/>
  <c r="P87"/>
  <c r="P49"/>
  <c r="P42"/>
  <c r="F30"/>
  <c r="E30"/>
  <c r="P29"/>
  <c r="P23"/>
  <c r="P63"/>
  <c r="P30"/>
  <c r="P33"/>
  <c r="P38"/>
  <c r="P37"/>
  <c r="P36"/>
  <c r="P35"/>
  <c r="P94"/>
  <c r="P74"/>
  <c r="P73"/>
  <c r="P64"/>
  <c r="P50"/>
  <c r="P43"/>
  <c r="P41"/>
  <c r="P28"/>
  <c r="P100" l="1"/>
  <c r="P99"/>
  <c r="P98"/>
  <c r="P97"/>
  <c r="P96"/>
  <c r="P95"/>
  <c r="P93"/>
  <c r="P92"/>
  <c r="P90"/>
  <c r="P89"/>
  <c r="P88"/>
  <c r="P86"/>
  <c r="P85"/>
  <c r="P84"/>
  <c r="P83"/>
  <c r="P82"/>
  <c r="P81"/>
  <c r="P80"/>
  <c r="P79"/>
  <c r="P78"/>
  <c r="P77"/>
  <c r="P76"/>
  <c r="P75"/>
  <c r="P72"/>
  <c r="P71"/>
  <c r="P70"/>
  <c r="P69"/>
  <c r="P68"/>
  <c r="P67"/>
  <c r="P66"/>
  <c r="P65"/>
  <c r="P61"/>
  <c r="P59"/>
  <c r="P58"/>
  <c r="P57"/>
  <c r="P54"/>
  <c r="P53"/>
  <c r="P52"/>
  <c r="P51"/>
  <c r="P48"/>
  <c r="P47"/>
  <c r="P45"/>
  <c r="P44"/>
  <c r="P32"/>
  <c r="P31"/>
  <c r="P24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<sst xmlns="http://schemas.openxmlformats.org/spreadsheetml/2006/main" count="241" uniqueCount="199">
  <si>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</si>
  <si>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</si>
  <si>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</si>
  <si>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</si>
  <si>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</si>
  <si>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</si>
  <si>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</si>
  <si>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</si>
  <si>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</si>
  <si>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</si>
  <si>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</si>
  <si>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</si>
  <si>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</si>
  <si>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</si>
  <si>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</si>
  <si>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</si>
  <si>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</si>
  <si>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</si>
  <si>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</si>
  <si>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</si>
  <si>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</si>
  <si>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0117690</t>
  </si>
  <si>
    <t>7690</t>
  </si>
  <si>
    <t>Інша економічна діяльність</t>
  </si>
  <si>
    <t>0117693</t>
  </si>
  <si>
    <t>0490</t>
  </si>
  <si>
    <t>7693</t>
  </si>
  <si>
    <t>Інші заходи, пов`язані з економічною діяльністю</t>
  </si>
  <si>
    <t>0200000</t>
  </si>
  <si>
    <t>Державна адміністрація</t>
  </si>
  <si>
    <t>0210000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</si>
  <si>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</si>
  <si>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</si>
  <si>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</si>
  <si>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</si>
  <si>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</si>
  <si>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</si>
  <si>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</si>
  <si>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</si>
  <si>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0212110</t>
  </si>
  <si>
    <t>2110</t>
  </si>
  <si>
    <t>Первинна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</si>
  <si>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</si>
  <si>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</si>
  <si>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</si>
  <si>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</si>
  <si>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0212140</t>
  </si>
  <si>
    <t>2140</t>
  </si>
  <si>
    <t>Програми і централізовані заходи у галузі охорони здоров`я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</si>
  <si>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</si>
  <si>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</si>
  <si>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</si>
  <si>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</si>
  <si>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</si>
  <si>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</si>
  <si>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</si>
  <si>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</si>
  <si>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</si>
  <si>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</si>
  <si>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</si>
  <si>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0213120</t>
  </si>
  <si>
    <t>3120</t>
  </si>
  <si>
    <t>Здійснення соціальної роботи з вразливими категоріями населення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</si>
  <si>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</si>
  <si>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</si>
  <si>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</si>
  <si>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</si>
  <si>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0216080</t>
  </si>
  <si>
    <t>6080</t>
  </si>
  <si>
    <t>Реалізація державних та місцевих житлових програм</t>
  </si>
  <si>
    <t>0216083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</si>
  <si>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</si>
  <si>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</si>
  <si>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</si>
  <si>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</si>
  <si>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</si>
  <si>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</si>
  <si>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</si>
  <si>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</si>
  <si>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</si>
  <si>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</si>
  <si>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</si>
  <si>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</si>
  <si>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</si>
  <si>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</si>
  <si>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</si>
  <si>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</si>
  <si>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</si>
  <si>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</si>
  <si>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</si>
  <si>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</si>
  <si>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</si>
  <si>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</si>
  <si>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</si>
  <si>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</si>
  <si>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</si>
  <si>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</si>
  <si>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</si>
  <si>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</si>
  <si>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</si>
  <si>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</si>
  <si>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</si>
  <si>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</si>
  <si>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</si>
  <si>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</si>
  <si>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</si>
  <si>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</si>
  <si>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</si>
  <si>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</si>
  <si>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</si>
  <si>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</si>
  <si>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</si>
  <si>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</si>
  <si>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0813040</t>
  </si>
  <si>
    <t>3040</t>
  </si>
  <si>
    <t>Надання допомоги сім`ям з дітьми, малозабезпеченим сім`ям, тимчасової допомоги дітям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</si>
  <si>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</si>
  <si>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</si>
  <si>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</si>
  <si>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</si>
  <si>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</si>
  <si>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</si>
  <si>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0813047</t>
  </si>
  <si>
    <t>3047</t>
  </si>
  <si>
    <t>Надання державної соціальної допомоги малозабезпеченим сім`ям</t>
  </si>
  <si>
    <t>0813080</t>
  </si>
  <si>
    <t>3080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</si>
  <si>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</si>
  <si>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</si>
  <si>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</si>
  <si>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</si>
  <si>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</si>
  <si>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</si>
  <si>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</si>
  <si>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</si>
  <si>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</si>
  <si>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</si>
  <si>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</si>
  <si>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</si>
  <si>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</si>
  <si>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</si>
  <si>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</si>
  <si>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</si>
  <si>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</si>
  <si>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</si>
  <si>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</si>
  <si>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1000000</t>
  </si>
  <si>
    <t>Відділ культури, туризму та культурної спадщини Кіровоградської РДА</t>
  </si>
  <si>
    <t>1010000</t>
  </si>
  <si>
    <t>Орган з питань культури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</si>
  <si>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</si>
  <si>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</si>
  <si>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</si>
  <si>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</si>
  <si>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</si>
  <si>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</si>
  <si>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</si>
  <si>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</si>
  <si>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</si>
  <si>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</si>
  <si>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</si>
  <si>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</si>
  <si>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</si>
  <si>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</si>
  <si>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</si>
  <si>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</si>
  <si>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</si>
  <si>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</si>
  <si>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3700000</t>
  </si>
  <si>
    <t>Фінансове управління Кіровоградської районної державної адміністрація</t>
  </si>
  <si>
    <t>3710000</t>
  </si>
  <si>
    <t>3719770</t>
  </si>
  <si>
    <t>9770</t>
  </si>
  <si>
    <t>Інші субвенції з місцевого бюджету</t>
  </si>
  <si>
    <t xml:space="preserve"> </t>
  </si>
  <si>
    <t>Заступник голови районної ради</t>
  </si>
  <si>
    <t>Додаток 3</t>
  </si>
  <si>
    <t>до рішення Кіровоградської районної ради</t>
  </si>
  <si>
    <t>ЗМІНИ  до РОЗПОДІЛУ ВИДАТКІВ</t>
  </si>
  <si>
    <t>районного бюджету на 2018 рік за головними розпорядниками коштів,</t>
  </si>
  <si>
    <t xml:space="preserve">          визначених у додатку 2  до рішення Кіровоградської районної ради від 20 грудня  2017 року № 307</t>
  </si>
  <si>
    <t>від 14 грудня 2018 року № 430</t>
  </si>
  <si>
    <t>грн.</t>
  </si>
  <si>
    <t>Н. ВІТЮК</t>
  </si>
  <si>
    <t>у тому числі за рахунок іншої субвенції з місцевого бюджету, переданої з бюджету Соколівської ОТГ</t>
  </si>
  <si>
    <t xml:space="preserve">у тому числі за рахунок іншої субвенції з місцевого бюджету, переданої з бюджетів сільських рад 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</si>
  <si>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Катеринівської ОТГ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</si>
  <si>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Соколівської ОТГ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</si>
  <si>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Великосеверинівської ОТГ</t>
  </si>
  <si>
    <t>у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Первозванівської ОТГ</t>
  </si>
  <si>
    <t>у тому числі за рахунок медичної субвенції з державного бюджету місцевим бюджетам</t>
  </si>
  <si>
    <t>в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</si>
  <si>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 тому числі за рахунок іншої субвенції з місцевого бюджету, переданої з бюджету Первозванівської ОТГ</t>
  </si>
  <si>
    <t>у тому числі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</si>
  <si>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у тому числі за рахунок іншої субвенції з місцевого бюджету, переданої з бюджету Катеринівської ОТГ</t>
  </si>
  <si>
    <t>у тому числі за рахунок субвенції з місцевого бюджету на здійсненняпередених видатків у сфері охорони здоров'я за рахунок коштів медичної субвенції</t>
  </si>
  <si>
    <t>у тому числі за рахунок субвенції з місцевого бюджету на здійснення передених видатків у сфері охорони здоров'я за рахунок коштів медичної субвенції</t>
  </si>
  <si>
    <t>у тому числі за рахунок іншої субвенції з місцевого бюджету, переданої з бюджету Великосеверинівської ОТГ</t>
  </si>
  <si>
    <t>у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</si>
</sst>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/>
    <xf numFmtId="0" fontId="2" fillId="0" borderId="0" xfId="0" applyFont="1" applyFill="1" applyAlignment="1">
      <alignment horizontal="left"/>
    </xf>
    <xf numFmtId="1" fontId="3" fillId="0" borderId="0" xfId="0" applyNumberFormat="1" applyFont="1" applyFill="1"/>
    <xf numFmtId="0" fontId="3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quotePrefix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</cellXfs>
  <cellStyles count="2">
    <cellStyle name="Звичайний" xfId="0" builtinId="0"/>
    <cellStyle name="Звичайни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3"/>
  <sheetViews>
    <sheetView tabSelected="1" topLeftCell="A10" workbookViewId="0">
      <pane xSplit="4" ySplit="5" topLeftCell="E71" activePane="bottomRight" state="frozen"/>
      <selection activeCell="A10" sqref="A10"/>
      <selection pane="topRight" activeCell="E10" sqref="E10"/>
      <selection pane="bottomLeft" activeCell="A15" sqref="A15"/>
      <selection pane="bottomRight" activeCell="A71" sqref="A71:D71"/>
    </sheetView>
  </sheetViews>
  <sheetFormatPr defaultColWidth="9.109375" defaultRowHeight="15.6"/>
  <cols>
    <col min="1" max="3" width="12" style="1" customWidth="1"/>
    <col min="4" max="4" width="40.6640625" style="1" customWidth="1"/>
    <col min="5" max="5" width="13.5546875" style="1" customWidth="1"/>
    <col min="6" max="6" width="13.77734375" style="1" customWidth="1"/>
    <col min="7" max="7" width="13.6640625" style="1" customWidth="1"/>
    <col min="8" max="8" width="12.44140625" style="1" customWidth="1"/>
    <col min="9" max="9" width="12.77734375" style="1" customWidth="1"/>
    <col min="10" max="10" width="12.109375" style="1" customWidth="1"/>
    <col min="11" max="13" width="11.5546875" style="1" customWidth="1"/>
    <col min="14" max="14" width="12.33203125" style="1" customWidth="1"/>
    <col min="15" max="15" width="13.109375" style="1" customWidth="1"/>
    <col min="16" max="16" width="13.21875" style="1" customWidth="1"/>
    <col min="17" max="16384" width="9.109375" style="1"/>
  </cols>
  <sheetData>
    <row r="1" spans="1:17" s="16" customFormat="1">
      <c r="L1" s="17" t="s">
        <v>176</v>
      </c>
    </row>
    <row r="2" spans="1:17" s="16" customFormat="1">
      <c r="L2" s="17" t="s">
        <v>177</v>
      </c>
    </row>
    <row r="3" spans="1:17" s="16" customFormat="1">
      <c r="L3" s="17" t="s">
        <v>181</v>
      </c>
    </row>
    <row r="4" spans="1:17" s="16" customFormat="1"/>
    <row r="5" spans="1:17" s="16" customFormat="1">
      <c r="A5" s="30" t="s">
        <v>178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8"/>
    </row>
    <row r="6" spans="1:17" s="16" customFormat="1">
      <c r="A6" s="30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8"/>
    </row>
    <row r="7" spans="1:17" s="16" customFormat="1">
      <c r="A7" s="30" t="s">
        <v>180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18"/>
    </row>
    <row r="8" spans="1:17">
      <c r="P8" s="2"/>
    </row>
    <row r="9" spans="1:17">
      <c r="O9" s="1" t="s">
        <v>182</v>
      </c>
      <c r="P9" s="2"/>
    </row>
    <row r="10" spans="1:17">
      <c r="A10" s="29" t="s">
        <v>0</v>
      </c>
      <c r="B10" s="29" t="s">
        <v>1</v>
      </c>
      <c r="C10" s="29" t="s">
        <v>2</v>
      </c>
      <c r="D10" s="29" t="s">
        <v>3</v>
      </c>
      <c r="E10" s="29" t="s">
        <v>4</v>
      </c>
      <c r="F10" s="29"/>
      <c r="G10" s="29"/>
      <c r="H10" s="29"/>
      <c r="I10" s="29"/>
      <c r="J10" s="29" t="s">
        <v>11</v>
      </c>
      <c r="K10" s="29"/>
      <c r="L10" s="29"/>
      <c r="M10" s="29"/>
      <c r="N10" s="29"/>
      <c r="O10" s="29"/>
      <c r="P10" s="29" t="s">
        <v>13</v>
      </c>
    </row>
    <row r="11" spans="1:17">
      <c r="A11" s="29"/>
      <c r="B11" s="29"/>
      <c r="C11" s="29"/>
      <c r="D11" s="29"/>
      <c r="E11" s="29" t="s">
        <v>5</v>
      </c>
      <c r="F11" s="29" t="s">
        <v>6</v>
      </c>
      <c r="G11" s="29" t="s">
        <v>7</v>
      </c>
      <c r="H11" s="29"/>
      <c r="I11" s="29" t="s">
        <v>10</v>
      </c>
      <c r="J11" s="29" t="s">
        <v>5</v>
      </c>
      <c r="K11" s="29" t="s">
        <v>6</v>
      </c>
      <c r="L11" s="29" t="s">
        <v>7</v>
      </c>
      <c r="M11" s="29"/>
      <c r="N11" s="29" t="s">
        <v>10</v>
      </c>
      <c r="O11" s="3" t="s">
        <v>7</v>
      </c>
      <c r="P11" s="29"/>
    </row>
    <row r="12" spans="1:17">
      <c r="A12" s="29"/>
      <c r="B12" s="29"/>
      <c r="C12" s="29"/>
      <c r="D12" s="29"/>
      <c r="E12" s="29"/>
      <c r="F12" s="29"/>
      <c r="G12" s="29" t="s">
        <v>8</v>
      </c>
      <c r="H12" s="29" t="s">
        <v>9</v>
      </c>
      <c r="I12" s="29"/>
      <c r="J12" s="29"/>
      <c r="K12" s="29"/>
      <c r="L12" s="29" t="s">
        <v>8</v>
      </c>
      <c r="M12" s="29" t="s">
        <v>9</v>
      </c>
      <c r="N12" s="29"/>
      <c r="O12" s="29" t="s">
        <v>12</v>
      </c>
      <c r="P12" s="29"/>
    </row>
    <row r="13" spans="1:17" ht="4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</row>
    <row r="15" spans="1:17">
      <c r="A15" s="4" t="s">
        <v>14</v>
      </c>
      <c r="B15" s="5"/>
      <c r="C15" s="6"/>
      <c r="D15" s="7" t="s">
        <v>15</v>
      </c>
      <c r="E15" s="8">
        <v>-244082.52</v>
      </c>
      <c r="F15" s="8">
        <v>-144082.51999999999</v>
      </c>
      <c r="G15" s="8">
        <v>0</v>
      </c>
      <c r="H15" s="8">
        <v>-144082.51999999999</v>
      </c>
      <c r="I15" s="8">
        <v>-100000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ref="P15:P29" si="0">E15+J15</f>
        <v>-244082.52</v>
      </c>
    </row>
    <row r="16" spans="1:17">
      <c r="A16" s="4" t="s">
        <v>16</v>
      </c>
      <c r="B16" s="5"/>
      <c r="C16" s="6"/>
      <c r="D16" s="7" t="s">
        <v>15</v>
      </c>
      <c r="E16" s="8">
        <v>-244082.52</v>
      </c>
      <c r="F16" s="8">
        <v>-144082.51999999999</v>
      </c>
      <c r="G16" s="8">
        <v>0</v>
      </c>
      <c r="H16" s="8">
        <v>-144082.51999999999</v>
      </c>
      <c r="I16" s="8">
        <v>-100000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0"/>
        <v>-244082.52</v>
      </c>
    </row>
    <row r="17" spans="1:16" ht="93.6">
      <c r="A17" s="4" t="s">
        <v>17</v>
      </c>
      <c r="B17" s="4" t="s">
        <v>19</v>
      </c>
      <c r="C17" s="9" t="s">
        <v>18</v>
      </c>
      <c r="D17" s="7" t="s">
        <v>20</v>
      </c>
      <c r="E17" s="8">
        <v>-144082.51999999999</v>
      </c>
      <c r="F17" s="8">
        <v>-144082.51999999999</v>
      </c>
      <c r="G17" s="8">
        <v>0</v>
      </c>
      <c r="H17" s="8">
        <v>-144082.51999999999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0"/>
        <v>-144082.51999999999</v>
      </c>
    </row>
    <row r="18" spans="1:16">
      <c r="A18" s="4" t="s">
        <v>21</v>
      </c>
      <c r="B18" s="4" t="s">
        <v>22</v>
      </c>
      <c r="C18" s="6"/>
      <c r="D18" s="7" t="s">
        <v>23</v>
      </c>
      <c r="E18" s="8">
        <v>-100000</v>
      </c>
      <c r="F18" s="8">
        <v>0</v>
      </c>
      <c r="G18" s="8">
        <v>0</v>
      </c>
      <c r="H18" s="8">
        <v>0</v>
      </c>
      <c r="I18" s="8">
        <v>-100000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0"/>
        <v>-100000</v>
      </c>
    </row>
    <row r="19" spans="1:16" ht="31.2">
      <c r="A19" s="10" t="s">
        <v>24</v>
      </c>
      <c r="B19" s="10" t="s">
        <v>26</v>
      </c>
      <c r="C19" s="11" t="s">
        <v>25</v>
      </c>
      <c r="D19" s="12" t="s">
        <v>27</v>
      </c>
      <c r="E19" s="13">
        <v>-100000</v>
      </c>
      <c r="F19" s="13">
        <v>0</v>
      </c>
      <c r="G19" s="13">
        <v>0</v>
      </c>
      <c r="H19" s="13">
        <v>0</v>
      </c>
      <c r="I19" s="13">
        <v>-100000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 t="shared" si="0"/>
        <v>-100000</v>
      </c>
    </row>
    <row r="20" spans="1:16">
      <c r="A20" s="4" t="s">
        <v>28</v>
      </c>
      <c r="B20" s="5"/>
      <c r="C20" s="6"/>
      <c r="D20" s="7" t="s">
        <v>29</v>
      </c>
      <c r="E20" s="8">
        <v>5098934</v>
      </c>
      <c r="F20" s="8">
        <v>5098934</v>
      </c>
      <c r="G20" s="8">
        <v>234867</v>
      </c>
      <c r="H20" s="8">
        <v>-9785</v>
      </c>
      <c r="I20" s="8">
        <v>0</v>
      </c>
      <c r="J20" s="8">
        <v>750877.98</v>
      </c>
      <c r="K20" s="8">
        <v>0</v>
      </c>
      <c r="L20" s="8">
        <v>0</v>
      </c>
      <c r="M20" s="8">
        <v>0</v>
      </c>
      <c r="N20" s="8">
        <v>750877.98</v>
      </c>
      <c r="O20" s="8">
        <v>750877.98</v>
      </c>
      <c r="P20" s="8">
        <f t="shared" si="0"/>
        <v>5849811.9800000004</v>
      </c>
    </row>
    <row r="21" spans="1:16">
      <c r="A21" s="4" t="s">
        <v>30</v>
      </c>
      <c r="B21" s="5"/>
      <c r="C21" s="6"/>
      <c r="D21" s="7" t="s">
        <v>29</v>
      </c>
      <c r="E21" s="8">
        <v>5098934</v>
      </c>
      <c r="F21" s="8">
        <v>5098934</v>
      </c>
      <c r="G21" s="8">
        <v>234867</v>
      </c>
      <c r="H21" s="8">
        <v>-9785</v>
      </c>
      <c r="I21" s="8">
        <v>0</v>
      </c>
      <c r="J21" s="8">
        <v>750877.98</v>
      </c>
      <c r="K21" s="8">
        <v>0</v>
      </c>
      <c r="L21" s="8">
        <v>0</v>
      </c>
      <c r="M21" s="8">
        <v>0</v>
      </c>
      <c r="N21" s="8">
        <v>750877.98</v>
      </c>
      <c r="O21" s="8">
        <v>750877.98</v>
      </c>
      <c r="P21" s="8">
        <f t="shared" si="0"/>
        <v>5849811.9800000004</v>
      </c>
    </row>
    <row r="22" spans="1:16" ht="31.2">
      <c r="A22" s="4" t="s">
        <v>31</v>
      </c>
      <c r="B22" s="4" t="s">
        <v>33</v>
      </c>
      <c r="C22" s="9" t="s">
        <v>32</v>
      </c>
      <c r="D22" s="7" t="s">
        <v>34</v>
      </c>
      <c r="E22" s="8">
        <v>-40000</v>
      </c>
      <c r="F22" s="8">
        <v>-40000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0"/>
        <v>-40000</v>
      </c>
    </row>
    <row r="23" spans="1:16" s="20" customFormat="1" ht="39.6">
      <c r="A23" s="21"/>
      <c r="B23" s="21"/>
      <c r="C23" s="22"/>
      <c r="D23" s="19" t="s">
        <v>184</v>
      </c>
      <c r="E23" s="23">
        <v>-40000</v>
      </c>
      <c r="F23" s="23">
        <v>-40000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f t="shared" si="0"/>
        <v>-40000</v>
      </c>
    </row>
    <row r="24" spans="1:16" ht="31.2">
      <c r="A24" s="4" t="s">
        <v>35</v>
      </c>
      <c r="B24" s="4" t="s">
        <v>37</v>
      </c>
      <c r="C24" s="9" t="s">
        <v>36</v>
      </c>
      <c r="D24" s="7" t="s">
        <v>38</v>
      </c>
      <c r="E24" s="8">
        <v>1405350</v>
      </c>
      <c r="F24" s="8">
        <v>1405350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0"/>
        <v>1405350</v>
      </c>
    </row>
    <row r="25" spans="1:16" s="20" customFormat="1" ht="79.2">
      <c r="A25" s="21"/>
      <c r="B25" s="21"/>
      <c r="C25" s="22"/>
      <c r="D25" s="19" t="s">
        <v>193</v>
      </c>
      <c r="E25" s="23">
        <v>300000</v>
      </c>
      <c r="F25" s="23">
        <v>300000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f t="shared" si="0"/>
        <v>300000</v>
      </c>
    </row>
    <row r="26" spans="1:16" s="27" customFormat="1" ht="52.8">
      <c r="A26" s="24"/>
      <c r="B26" s="24"/>
      <c r="C26" s="25"/>
      <c r="D26" s="19" t="s">
        <v>195</v>
      </c>
      <c r="E26" s="26">
        <v>548600</v>
      </c>
      <c r="F26" s="26">
        <v>548600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f t="shared" si="0"/>
        <v>548600</v>
      </c>
    </row>
    <row r="27" spans="1:16" s="20" customFormat="1" ht="42.75" customHeight="1">
      <c r="A27" s="21"/>
      <c r="B27" s="21"/>
      <c r="C27" s="22"/>
      <c r="D27" s="19" t="s">
        <v>194</v>
      </c>
      <c r="E27" s="23">
        <v>20000</v>
      </c>
      <c r="F27" s="23">
        <v>20000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f t="shared" si="0"/>
        <v>20000</v>
      </c>
    </row>
    <row r="28" spans="1:16" s="20" customFormat="1" ht="42.75" customHeight="1">
      <c r="A28" s="21"/>
      <c r="B28" s="21"/>
      <c r="C28" s="22"/>
      <c r="D28" s="19" t="s">
        <v>184</v>
      </c>
      <c r="E28" s="23">
        <f>10500+200000</f>
        <v>210500</v>
      </c>
      <c r="F28" s="23">
        <v>210500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f t="shared" si="0"/>
        <v>210500</v>
      </c>
    </row>
    <row r="29" spans="1:16" s="20" customFormat="1" ht="39.6">
      <c r="A29" s="21"/>
      <c r="B29" s="21"/>
      <c r="C29" s="22"/>
      <c r="D29" s="19" t="s">
        <v>192</v>
      </c>
      <c r="E29" s="23">
        <v>10000</v>
      </c>
      <c r="F29" s="23">
        <v>10000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f t="shared" si="0"/>
        <v>10000</v>
      </c>
    </row>
    <row r="30" spans="1:16" s="27" customFormat="1" ht="55.2" customHeight="1">
      <c r="A30" s="24"/>
      <c r="B30" s="24"/>
      <c r="C30" s="25"/>
      <c r="D30" s="19" t="s">
        <v>185</v>
      </c>
      <c r="E30" s="26">
        <f>10500+25750</f>
        <v>36250</v>
      </c>
      <c r="F30" s="26">
        <f>10500+25750</f>
        <v>36250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f t="shared" ref="P30" si="1">E30+J30</f>
        <v>36250</v>
      </c>
    </row>
    <row r="31" spans="1:16" ht="31.2">
      <c r="A31" s="4" t="s">
        <v>39</v>
      </c>
      <c r="B31" s="4" t="s">
        <v>40</v>
      </c>
      <c r="C31" s="6"/>
      <c r="D31" s="7" t="s">
        <v>41</v>
      </c>
      <c r="E31" s="8">
        <v>3249374</v>
      </c>
      <c r="F31" s="8">
        <v>3249374</v>
      </c>
      <c r="G31" s="8">
        <v>0</v>
      </c>
      <c r="H31" s="8">
        <v>0</v>
      </c>
      <c r="I31" s="8">
        <v>0</v>
      </c>
      <c r="J31" s="8">
        <v>676482.52</v>
      </c>
      <c r="K31" s="8">
        <v>0</v>
      </c>
      <c r="L31" s="8">
        <v>0</v>
      </c>
      <c r="M31" s="8">
        <v>0</v>
      </c>
      <c r="N31" s="8">
        <v>676482.52</v>
      </c>
      <c r="O31" s="8">
        <v>676482.52</v>
      </c>
      <c r="P31" s="8">
        <f>E31+J31</f>
        <v>3925856.52</v>
      </c>
    </row>
    <row r="32" spans="1:16" ht="62.4">
      <c r="A32" s="10" t="s">
        <v>42</v>
      </c>
      <c r="B32" s="10" t="s">
        <v>44</v>
      </c>
      <c r="C32" s="11" t="s">
        <v>43</v>
      </c>
      <c r="D32" s="12" t="s">
        <v>45</v>
      </c>
      <c r="E32" s="13">
        <v>3249374</v>
      </c>
      <c r="F32" s="13">
        <v>3249374</v>
      </c>
      <c r="G32" s="13">
        <v>0</v>
      </c>
      <c r="H32" s="13">
        <v>0</v>
      </c>
      <c r="I32" s="13">
        <v>0</v>
      </c>
      <c r="J32" s="13">
        <v>676482.52</v>
      </c>
      <c r="K32" s="13">
        <v>0</v>
      </c>
      <c r="L32" s="13">
        <v>0</v>
      </c>
      <c r="M32" s="13">
        <v>0</v>
      </c>
      <c r="N32" s="13">
        <v>676482.52</v>
      </c>
      <c r="O32" s="13">
        <v>676482.52</v>
      </c>
      <c r="P32" s="13">
        <f>E32+J32</f>
        <v>3925856.52</v>
      </c>
    </row>
    <row r="33" spans="1:16" s="27" customFormat="1" ht="55.2" customHeight="1">
      <c r="A33" s="24"/>
      <c r="B33" s="24"/>
      <c r="C33" s="25"/>
      <c r="D33" s="19" t="s">
        <v>190</v>
      </c>
      <c r="E33" s="26">
        <v>1359100</v>
      </c>
      <c r="F33" s="26">
        <v>1359100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f t="shared" ref="P33" si="2">E33+J33</f>
        <v>1359100</v>
      </c>
    </row>
    <row r="34" spans="1:16" s="27" customFormat="1" ht="52.8">
      <c r="A34" s="24"/>
      <c r="B34" s="24"/>
      <c r="C34" s="25"/>
      <c r="D34" s="19" t="s">
        <v>195</v>
      </c>
      <c r="E34" s="26">
        <v>34400</v>
      </c>
      <c r="F34" s="26">
        <v>34400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f>E34+J34</f>
        <v>34400</v>
      </c>
    </row>
    <row r="35" spans="1:16" s="27" customFormat="1" ht="80.25" customHeight="1">
      <c r="A35" s="24"/>
      <c r="B35" s="24"/>
      <c r="C35" s="25"/>
      <c r="D35" s="19" t="s">
        <v>186</v>
      </c>
      <c r="E35" s="26">
        <v>218800</v>
      </c>
      <c r="F35" s="26">
        <v>218800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f t="shared" ref="P35:P38" si="3">E35+J35</f>
        <v>218800</v>
      </c>
    </row>
    <row r="36" spans="1:16" s="27" customFormat="1" ht="80.25" customHeight="1">
      <c r="A36" s="24"/>
      <c r="B36" s="24"/>
      <c r="C36" s="25"/>
      <c r="D36" s="19" t="s">
        <v>187</v>
      </c>
      <c r="E36" s="26">
        <v>412200</v>
      </c>
      <c r="F36" s="26">
        <v>412200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f t="shared" si="3"/>
        <v>412200</v>
      </c>
    </row>
    <row r="37" spans="1:16" s="27" customFormat="1" ht="80.25" customHeight="1">
      <c r="A37" s="24"/>
      <c r="B37" s="24"/>
      <c r="C37" s="25"/>
      <c r="D37" s="19" t="s">
        <v>188</v>
      </c>
      <c r="E37" s="26">
        <v>241400</v>
      </c>
      <c r="F37" s="26">
        <v>241400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f t="shared" si="3"/>
        <v>241400</v>
      </c>
    </row>
    <row r="38" spans="1:16" s="27" customFormat="1" ht="80.25" customHeight="1">
      <c r="A38" s="24"/>
      <c r="B38" s="24"/>
      <c r="C38" s="25"/>
      <c r="D38" s="19" t="s">
        <v>189</v>
      </c>
      <c r="E38" s="26">
        <v>291300</v>
      </c>
      <c r="F38" s="26">
        <v>291300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f t="shared" si="3"/>
        <v>291300</v>
      </c>
    </row>
    <row r="39" spans="1:16" s="20" customFormat="1" ht="39.6">
      <c r="A39" s="21"/>
      <c r="B39" s="21"/>
      <c r="C39" s="22"/>
      <c r="D39" s="19" t="s">
        <v>197</v>
      </c>
      <c r="E39" s="23">
        <v>62000</v>
      </c>
      <c r="F39" s="23">
        <v>62000</v>
      </c>
      <c r="G39" s="23">
        <v>0</v>
      </c>
      <c r="H39" s="23">
        <v>0</v>
      </c>
      <c r="I39" s="23">
        <v>0</v>
      </c>
      <c r="J39" s="23">
        <v>32000</v>
      </c>
      <c r="K39" s="23">
        <v>0</v>
      </c>
      <c r="L39" s="23">
        <v>0</v>
      </c>
      <c r="M39" s="23">
        <v>0</v>
      </c>
      <c r="N39" s="23">
        <v>32000</v>
      </c>
      <c r="O39" s="23">
        <v>32000</v>
      </c>
      <c r="P39" s="23">
        <f>E39+J39</f>
        <v>94000</v>
      </c>
    </row>
    <row r="40" spans="1:16" s="20" customFormat="1" ht="39.6">
      <c r="A40" s="21"/>
      <c r="B40" s="21"/>
      <c r="C40" s="22"/>
      <c r="D40" s="19" t="s">
        <v>194</v>
      </c>
      <c r="E40" s="23">
        <v>26100</v>
      </c>
      <c r="F40" s="23">
        <v>26100</v>
      </c>
      <c r="G40" s="23">
        <v>0</v>
      </c>
      <c r="H40" s="23">
        <v>0</v>
      </c>
      <c r="I40" s="23">
        <v>0</v>
      </c>
      <c r="J40" s="23">
        <v>88900</v>
      </c>
      <c r="K40" s="23">
        <v>0</v>
      </c>
      <c r="L40" s="23">
        <v>0</v>
      </c>
      <c r="M40" s="23">
        <v>0</v>
      </c>
      <c r="N40" s="23">
        <v>88900</v>
      </c>
      <c r="O40" s="23">
        <v>88900</v>
      </c>
      <c r="P40" s="23">
        <f>E40+J40</f>
        <v>115000</v>
      </c>
    </row>
    <row r="41" spans="1:16" s="20" customFormat="1" ht="39.6">
      <c r="A41" s="21"/>
      <c r="B41" s="21"/>
      <c r="C41" s="22"/>
      <c r="D41" s="19" t="s">
        <v>184</v>
      </c>
      <c r="E41" s="23">
        <f>79073+110500</f>
        <v>189573</v>
      </c>
      <c r="F41" s="23">
        <v>189573</v>
      </c>
      <c r="G41" s="23">
        <v>0</v>
      </c>
      <c r="H41" s="23">
        <v>0</v>
      </c>
      <c r="I41" s="23">
        <v>0</v>
      </c>
      <c r="J41" s="23">
        <v>7000</v>
      </c>
      <c r="K41" s="23">
        <v>0</v>
      </c>
      <c r="L41" s="23">
        <v>0</v>
      </c>
      <c r="M41" s="23">
        <v>0</v>
      </c>
      <c r="N41" s="23">
        <v>7000</v>
      </c>
      <c r="O41" s="23">
        <v>7000</v>
      </c>
      <c r="P41" s="23">
        <f>E41+J41</f>
        <v>196573</v>
      </c>
    </row>
    <row r="42" spans="1:16" s="20" customFormat="1" ht="39.6">
      <c r="A42" s="21"/>
      <c r="B42" s="21"/>
      <c r="C42" s="22"/>
      <c r="D42" s="19" t="s">
        <v>192</v>
      </c>
      <c r="E42" s="23">
        <f>141000+32000</f>
        <v>173000</v>
      </c>
      <c r="F42" s="23">
        <v>173000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f>E42+J42</f>
        <v>173000</v>
      </c>
    </row>
    <row r="43" spans="1:16" s="27" customFormat="1" ht="55.2" customHeight="1">
      <c r="A43" s="24"/>
      <c r="B43" s="24"/>
      <c r="C43" s="25"/>
      <c r="D43" s="19" t="s">
        <v>185</v>
      </c>
      <c r="E43" s="26">
        <f>13000+23501+85000</f>
        <v>121501</v>
      </c>
      <c r="F43" s="26">
        <v>121501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f t="shared" ref="P43" si="4">E43+J43</f>
        <v>121501</v>
      </c>
    </row>
    <row r="44" spans="1:16" ht="31.2">
      <c r="A44" s="4" t="s">
        <v>46</v>
      </c>
      <c r="B44" s="4" t="s">
        <v>47</v>
      </c>
      <c r="C44" s="6"/>
      <c r="D44" s="7" t="s">
        <v>48</v>
      </c>
      <c r="E44" s="8">
        <v>193000</v>
      </c>
      <c r="F44" s="8">
        <v>193000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ref="P44:P49" si="5">E44+J44</f>
        <v>193000</v>
      </c>
    </row>
    <row r="45" spans="1:16" ht="46.8">
      <c r="A45" s="10" t="s">
        <v>49</v>
      </c>
      <c r="B45" s="10" t="s">
        <v>51</v>
      </c>
      <c r="C45" s="11" t="s">
        <v>50</v>
      </c>
      <c r="D45" s="12" t="s">
        <v>52</v>
      </c>
      <c r="E45" s="13">
        <v>193000</v>
      </c>
      <c r="F45" s="13">
        <v>193000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f t="shared" si="5"/>
        <v>193000</v>
      </c>
    </row>
    <row r="46" spans="1:16" s="27" customFormat="1" ht="52.8">
      <c r="A46" s="24"/>
      <c r="B46" s="24"/>
      <c r="C46" s="25"/>
      <c r="D46" s="19" t="s">
        <v>196</v>
      </c>
      <c r="E46" s="26">
        <v>193000</v>
      </c>
      <c r="F46" s="26">
        <v>193000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f t="shared" si="5"/>
        <v>193000</v>
      </c>
    </row>
    <row r="47" spans="1:16" ht="78">
      <c r="A47" s="4" t="s">
        <v>53</v>
      </c>
      <c r="B47" s="4" t="s">
        <v>54</v>
      </c>
      <c r="C47" s="6"/>
      <c r="D47" s="7" t="s">
        <v>55</v>
      </c>
      <c r="E47" s="8">
        <v>291210</v>
      </c>
      <c r="F47" s="8">
        <v>291210</v>
      </c>
      <c r="G47" s="8">
        <v>234867</v>
      </c>
      <c r="H47" s="8">
        <v>-7085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f t="shared" si="5"/>
        <v>291210</v>
      </c>
    </row>
    <row r="48" spans="1:16" ht="62.4">
      <c r="A48" s="10" t="s">
        <v>56</v>
      </c>
      <c r="B48" s="10" t="s">
        <v>58</v>
      </c>
      <c r="C48" s="11" t="s">
        <v>57</v>
      </c>
      <c r="D48" s="12" t="s">
        <v>59</v>
      </c>
      <c r="E48" s="13">
        <v>291210</v>
      </c>
      <c r="F48" s="13">
        <v>291210</v>
      </c>
      <c r="G48" s="13">
        <v>234867</v>
      </c>
      <c r="H48" s="13">
        <v>-7085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f t="shared" si="5"/>
        <v>291210</v>
      </c>
    </row>
    <row r="49" spans="1:16" s="20" customFormat="1" ht="39.6">
      <c r="A49" s="21"/>
      <c r="B49" s="21"/>
      <c r="C49" s="22"/>
      <c r="D49" s="19" t="s">
        <v>192</v>
      </c>
      <c r="E49" s="23">
        <v>259000</v>
      </c>
      <c r="F49" s="23">
        <v>259000</v>
      </c>
      <c r="G49" s="23">
        <v>208454</v>
      </c>
      <c r="H49" s="23">
        <v>2546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f t="shared" si="5"/>
        <v>259000</v>
      </c>
    </row>
    <row r="50" spans="1:16" s="27" customFormat="1" ht="55.2" customHeight="1">
      <c r="A50" s="24"/>
      <c r="B50" s="24"/>
      <c r="C50" s="25"/>
      <c r="D50" s="19" t="s">
        <v>185</v>
      </c>
      <c r="E50" s="26">
        <f>16450+15760</f>
        <v>32210</v>
      </c>
      <c r="F50" s="26">
        <v>32210</v>
      </c>
      <c r="G50" s="26">
        <f>13490+12923</f>
        <v>26413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f t="shared" ref="P50" si="6">E50+J50</f>
        <v>32210</v>
      </c>
    </row>
    <row r="51" spans="1:16" ht="31.2">
      <c r="A51" s="4" t="s">
        <v>60</v>
      </c>
      <c r="B51" s="4" t="s">
        <v>61</v>
      </c>
      <c r="C51" s="6"/>
      <c r="D51" s="7" t="s">
        <v>62</v>
      </c>
      <c r="E51" s="8">
        <v>0</v>
      </c>
      <c r="F51" s="8">
        <v>0</v>
      </c>
      <c r="G51" s="8">
        <v>0</v>
      </c>
      <c r="H51" s="8">
        <v>-2700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>E51+J51</f>
        <v>0</v>
      </c>
    </row>
    <row r="52" spans="1:16" ht="46.8">
      <c r="A52" s="10" t="s">
        <v>63</v>
      </c>
      <c r="B52" s="10" t="s">
        <v>65</v>
      </c>
      <c r="C52" s="11" t="s">
        <v>64</v>
      </c>
      <c r="D52" s="12" t="s">
        <v>66</v>
      </c>
      <c r="E52" s="13">
        <v>0</v>
      </c>
      <c r="F52" s="13">
        <v>0</v>
      </c>
      <c r="G52" s="13">
        <v>0</v>
      </c>
      <c r="H52" s="13">
        <v>-2700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>E52+J52</f>
        <v>0</v>
      </c>
    </row>
    <row r="53" spans="1:16" ht="31.2">
      <c r="A53" s="4" t="s">
        <v>67</v>
      </c>
      <c r="B53" s="4" t="s">
        <v>68</v>
      </c>
      <c r="C53" s="6"/>
      <c r="D53" s="7" t="s">
        <v>69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74395.459999999992</v>
      </c>
      <c r="K53" s="8">
        <v>0</v>
      </c>
      <c r="L53" s="8">
        <v>0</v>
      </c>
      <c r="M53" s="8">
        <v>0</v>
      </c>
      <c r="N53" s="8">
        <v>74395.459999999992</v>
      </c>
      <c r="O53" s="8">
        <v>74395.459999999992</v>
      </c>
      <c r="P53" s="8">
        <f>E53+J53</f>
        <v>74395.459999999992</v>
      </c>
    </row>
    <row r="54" spans="1:16" ht="93.6">
      <c r="A54" s="10" t="s">
        <v>70</v>
      </c>
      <c r="B54" s="10" t="s">
        <v>72</v>
      </c>
      <c r="C54" s="11" t="s">
        <v>71</v>
      </c>
      <c r="D54" s="12" t="s">
        <v>73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74395.459999999992</v>
      </c>
      <c r="K54" s="13">
        <v>0</v>
      </c>
      <c r="L54" s="13">
        <v>0</v>
      </c>
      <c r="M54" s="13">
        <v>0</v>
      </c>
      <c r="N54" s="13">
        <v>74395.459999999992</v>
      </c>
      <c r="O54" s="13">
        <v>74395.459999999992</v>
      </c>
      <c r="P54" s="13">
        <f>E54+J54</f>
        <v>74395.459999999992</v>
      </c>
    </row>
    <row r="55" spans="1:16" s="27" customFormat="1" ht="102.75" customHeight="1">
      <c r="A55" s="24"/>
      <c r="B55" s="24"/>
      <c r="C55" s="25"/>
      <c r="D55" s="19" t="s">
        <v>198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64395.46</v>
      </c>
      <c r="K55" s="26">
        <v>0</v>
      </c>
      <c r="L55" s="26">
        <v>0</v>
      </c>
      <c r="M55" s="26">
        <v>0</v>
      </c>
      <c r="N55" s="26">
        <v>64395.46</v>
      </c>
      <c r="O55" s="26">
        <v>64395.46</v>
      </c>
      <c r="P55" s="26">
        <f t="shared" ref="P55" si="7">E55+J55</f>
        <v>64395.46</v>
      </c>
    </row>
    <row r="56" spans="1:16" s="27" customFormat="1" ht="55.2" customHeight="1">
      <c r="A56" s="24"/>
      <c r="B56" s="24"/>
      <c r="C56" s="25"/>
      <c r="D56" s="19" t="s">
        <v>185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10000</v>
      </c>
      <c r="K56" s="26">
        <v>0</v>
      </c>
      <c r="L56" s="26">
        <v>0</v>
      </c>
      <c r="M56" s="26">
        <v>0</v>
      </c>
      <c r="N56" s="26">
        <v>10000</v>
      </c>
      <c r="O56" s="26">
        <v>10000</v>
      </c>
      <c r="P56" s="26">
        <f t="shared" ref="P56" si="8">E56+J56</f>
        <v>10000</v>
      </c>
    </row>
    <row r="57" spans="1:16" ht="31.2">
      <c r="A57" s="4" t="s">
        <v>74</v>
      </c>
      <c r="B57" s="5"/>
      <c r="C57" s="6"/>
      <c r="D57" s="7" t="s">
        <v>75</v>
      </c>
      <c r="E57" s="8">
        <v>-345396</v>
      </c>
      <c r="F57" s="8">
        <v>-345396</v>
      </c>
      <c r="G57" s="8">
        <v>-1052050</v>
      </c>
      <c r="H57" s="8">
        <v>200000</v>
      </c>
      <c r="I57" s="8">
        <v>0</v>
      </c>
      <c r="J57" s="8">
        <v>602700</v>
      </c>
      <c r="K57" s="8">
        <v>0</v>
      </c>
      <c r="L57" s="8">
        <v>0</v>
      </c>
      <c r="M57" s="8">
        <v>0</v>
      </c>
      <c r="N57" s="8">
        <v>602700</v>
      </c>
      <c r="O57" s="8">
        <v>602700</v>
      </c>
      <c r="P57" s="8">
        <f>E57+J57</f>
        <v>257304</v>
      </c>
    </row>
    <row r="58" spans="1:16" ht="46.8">
      <c r="A58" s="4" t="s">
        <v>76</v>
      </c>
      <c r="B58" s="5"/>
      <c r="C58" s="6"/>
      <c r="D58" s="7" t="s">
        <v>77</v>
      </c>
      <c r="E58" s="8">
        <v>-345396</v>
      </c>
      <c r="F58" s="8">
        <v>-345396</v>
      </c>
      <c r="G58" s="8">
        <v>-1052050</v>
      </c>
      <c r="H58" s="8">
        <v>200000</v>
      </c>
      <c r="I58" s="8">
        <v>0</v>
      </c>
      <c r="J58" s="8">
        <v>602700</v>
      </c>
      <c r="K58" s="8">
        <v>0</v>
      </c>
      <c r="L58" s="8">
        <v>0</v>
      </c>
      <c r="M58" s="8">
        <v>0</v>
      </c>
      <c r="N58" s="8">
        <v>602700</v>
      </c>
      <c r="O58" s="8">
        <v>602700</v>
      </c>
      <c r="P58" s="8">
        <f>E58+J58</f>
        <v>257304</v>
      </c>
    </row>
    <row r="59" spans="1:16">
      <c r="A59" s="4" t="s">
        <v>78</v>
      </c>
      <c r="B59" s="4" t="s">
        <v>80</v>
      </c>
      <c r="C59" s="9" t="s">
        <v>79</v>
      </c>
      <c r="D59" s="7" t="s">
        <v>81</v>
      </c>
      <c r="E59" s="8">
        <v>10000</v>
      </c>
      <c r="F59" s="8">
        <v>10000</v>
      </c>
      <c r="G59" s="8">
        <v>8500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>E59+J59</f>
        <v>10000</v>
      </c>
    </row>
    <row r="60" spans="1:16" s="27" customFormat="1" ht="55.2" customHeight="1">
      <c r="A60" s="24"/>
      <c r="B60" s="24"/>
      <c r="C60" s="25"/>
      <c r="D60" s="19" t="s">
        <v>185</v>
      </c>
      <c r="E60" s="26">
        <v>10000</v>
      </c>
      <c r="F60" s="26">
        <v>10000</v>
      </c>
      <c r="G60" s="26">
        <v>8500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f t="shared" ref="P60" si="9">E60+J60</f>
        <v>10000</v>
      </c>
    </row>
    <row r="61" spans="1:16" ht="93.6">
      <c r="A61" s="4" t="s">
        <v>82</v>
      </c>
      <c r="B61" s="4" t="s">
        <v>57</v>
      </c>
      <c r="C61" s="9" t="s">
        <v>83</v>
      </c>
      <c r="D61" s="7" t="s">
        <v>84</v>
      </c>
      <c r="E61" s="8">
        <v>-209596</v>
      </c>
      <c r="F61" s="8">
        <v>-209596</v>
      </c>
      <c r="G61" s="8">
        <v>-920550</v>
      </c>
      <c r="H61" s="8">
        <v>200000</v>
      </c>
      <c r="I61" s="8">
        <v>0</v>
      </c>
      <c r="J61" s="8">
        <v>602700</v>
      </c>
      <c r="K61" s="8">
        <v>0</v>
      </c>
      <c r="L61" s="8">
        <v>0</v>
      </c>
      <c r="M61" s="8">
        <v>0</v>
      </c>
      <c r="N61" s="8">
        <v>602700</v>
      </c>
      <c r="O61" s="8">
        <v>602700</v>
      </c>
      <c r="P61" s="8">
        <f>E61+J61</f>
        <v>393104</v>
      </c>
    </row>
    <row r="62" spans="1:16" s="20" customFormat="1" ht="79.2">
      <c r="A62" s="21"/>
      <c r="B62" s="21"/>
      <c r="C62" s="22"/>
      <c r="D62" s="19" t="s">
        <v>193</v>
      </c>
      <c r="E62" s="23">
        <v>700000</v>
      </c>
      <c r="F62" s="23">
        <v>700000</v>
      </c>
      <c r="G62" s="26">
        <v>37700</v>
      </c>
      <c r="H62" s="26">
        <v>576030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f>E62+J62</f>
        <v>700000</v>
      </c>
    </row>
    <row r="63" spans="1:16" ht="66">
      <c r="A63" s="4"/>
      <c r="B63" s="4"/>
      <c r="C63" s="9"/>
      <c r="D63" s="28" t="s">
        <v>191</v>
      </c>
      <c r="E63" s="26">
        <v>77300</v>
      </c>
      <c r="F63" s="26">
        <v>77300</v>
      </c>
      <c r="G63" s="26">
        <v>63350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f t="shared" ref="P63" si="10">E63+J63</f>
        <v>77300</v>
      </c>
    </row>
    <row r="64" spans="1:16" s="27" customFormat="1" ht="55.2" customHeight="1">
      <c r="A64" s="24"/>
      <c r="B64" s="24"/>
      <c r="C64" s="25"/>
      <c r="D64" s="19" t="s">
        <v>185</v>
      </c>
      <c r="E64" s="26">
        <f>19500+100000+61004</f>
        <v>180504</v>
      </c>
      <c r="F64" s="26">
        <v>180504</v>
      </c>
      <c r="G64" s="26">
        <v>0</v>
      </c>
      <c r="H64" s="26">
        <v>0</v>
      </c>
      <c r="I64" s="26">
        <v>0</v>
      </c>
      <c r="J64" s="26">
        <v>44000</v>
      </c>
      <c r="K64" s="26">
        <v>0</v>
      </c>
      <c r="L64" s="26">
        <v>0</v>
      </c>
      <c r="M64" s="26">
        <v>0</v>
      </c>
      <c r="N64" s="26">
        <v>44000</v>
      </c>
      <c r="O64" s="26">
        <v>44000</v>
      </c>
      <c r="P64" s="26">
        <f t="shared" ref="P64" si="11">E64+J64</f>
        <v>224504</v>
      </c>
    </row>
    <row r="65" spans="1:16" ht="46.8">
      <c r="A65" s="4" t="s">
        <v>85</v>
      </c>
      <c r="B65" s="4" t="s">
        <v>87</v>
      </c>
      <c r="C65" s="9" t="s">
        <v>86</v>
      </c>
      <c r="D65" s="7" t="s">
        <v>88</v>
      </c>
      <c r="E65" s="8">
        <v>-183000</v>
      </c>
      <c r="F65" s="8">
        <v>-183000</v>
      </c>
      <c r="G65" s="8">
        <v>-150000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73" si="12">E65+J65</f>
        <v>-183000</v>
      </c>
    </row>
    <row r="66" spans="1:16" ht="31.2">
      <c r="A66" s="4" t="s">
        <v>89</v>
      </c>
      <c r="B66" s="4" t="s">
        <v>90</v>
      </c>
      <c r="C66" s="6"/>
      <c r="D66" s="7" t="s">
        <v>91</v>
      </c>
      <c r="E66" s="8">
        <v>37200</v>
      </c>
      <c r="F66" s="8">
        <v>37200</v>
      </c>
      <c r="G66" s="8">
        <v>10000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12"/>
        <v>37200</v>
      </c>
    </row>
    <row r="67" spans="1:16" ht="31.2">
      <c r="A67" s="10" t="s">
        <v>92</v>
      </c>
      <c r="B67" s="10" t="s">
        <v>94</v>
      </c>
      <c r="C67" s="11" t="s">
        <v>93</v>
      </c>
      <c r="D67" s="12" t="s">
        <v>95</v>
      </c>
      <c r="E67" s="13">
        <v>37200</v>
      </c>
      <c r="F67" s="13">
        <v>37200</v>
      </c>
      <c r="G67" s="13">
        <v>10000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12"/>
        <v>37200</v>
      </c>
    </row>
    <row r="68" spans="1:16" ht="31.2">
      <c r="A68" s="4" t="s">
        <v>96</v>
      </c>
      <c r="B68" s="5"/>
      <c r="C68" s="6"/>
      <c r="D68" s="7" t="s">
        <v>97</v>
      </c>
      <c r="E68" s="8">
        <v>172000</v>
      </c>
      <c r="F68" s="8">
        <v>172000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12"/>
        <v>172000</v>
      </c>
    </row>
    <row r="69" spans="1:16" ht="31.2">
      <c r="A69" s="4" t="s">
        <v>98</v>
      </c>
      <c r="B69" s="5"/>
      <c r="C69" s="6"/>
      <c r="D69" s="7" t="s">
        <v>99</v>
      </c>
      <c r="E69" s="8">
        <v>172000</v>
      </c>
      <c r="F69" s="8">
        <v>172000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f t="shared" si="12"/>
        <v>172000</v>
      </c>
    </row>
    <row r="70" spans="1:16" ht="93.6">
      <c r="A70" s="4" t="s">
        <v>100</v>
      </c>
      <c r="B70" s="4" t="s">
        <v>101</v>
      </c>
      <c r="C70" s="6"/>
      <c r="D70" s="7" t="s">
        <v>102</v>
      </c>
      <c r="E70" s="8">
        <v>168500</v>
      </c>
      <c r="F70" s="8">
        <v>168500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si="12"/>
        <v>168500</v>
      </c>
    </row>
    <row r="71" spans="1:16" ht="31.2">
      <c r="A71" s="10" t="s">
        <v>103</v>
      </c>
      <c r="B71" s="10" t="s">
        <v>105</v>
      </c>
      <c r="C71" s="11" t="s">
        <v>104</v>
      </c>
      <c r="D71" s="12" t="s">
        <v>106</v>
      </c>
      <c r="E71" s="13">
        <v>-3400</v>
      </c>
      <c r="F71" s="13">
        <v>-3400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12"/>
        <v>-3400</v>
      </c>
    </row>
    <row r="72" spans="1:16" ht="46.8">
      <c r="A72" s="10" t="s">
        <v>107</v>
      </c>
      <c r="B72" s="10" t="s">
        <v>108</v>
      </c>
      <c r="C72" s="11" t="s">
        <v>104</v>
      </c>
      <c r="D72" s="12" t="s">
        <v>109</v>
      </c>
      <c r="E72" s="13">
        <v>168500</v>
      </c>
      <c r="F72" s="13">
        <v>168500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12"/>
        <v>168500</v>
      </c>
    </row>
    <row r="73" spans="1:16" s="20" customFormat="1" ht="39.6">
      <c r="A73" s="21"/>
      <c r="B73" s="21"/>
      <c r="C73" s="22"/>
      <c r="D73" s="19" t="s">
        <v>184</v>
      </c>
      <c r="E73" s="23">
        <v>130000</v>
      </c>
      <c r="F73" s="23">
        <v>130000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f t="shared" si="12"/>
        <v>130000</v>
      </c>
    </row>
    <row r="74" spans="1:16" s="27" customFormat="1" ht="55.2" customHeight="1">
      <c r="A74" s="24"/>
      <c r="B74" s="24"/>
      <c r="C74" s="25"/>
      <c r="D74" s="19" t="s">
        <v>185</v>
      </c>
      <c r="E74" s="26">
        <f>15000+23500</f>
        <v>38500</v>
      </c>
      <c r="F74" s="26">
        <v>38500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f t="shared" ref="P74" si="13">E74+J74</f>
        <v>38500</v>
      </c>
    </row>
    <row r="75" spans="1:16" ht="46.8">
      <c r="A75" s="10" t="s">
        <v>110</v>
      </c>
      <c r="B75" s="10" t="s">
        <v>111</v>
      </c>
      <c r="C75" s="11" t="s">
        <v>104</v>
      </c>
      <c r="D75" s="12" t="s">
        <v>112</v>
      </c>
      <c r="E75" s="13">
        <v>3400</v>
      </c>
      <c r="F75" s="13">
        <v>3400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ref="P75:P90" si="14">E75+J75</f>
        <v>3400</v>
      </c>
    </row>
    <row r="76" spans="1:16" ht="46.8">
      <c r="A76" s="4" t="s">
        <v>113</v>
      </c>
      <c r="B76" s="4" t="s">
        <v>114</v>
      </c>
      <c r="C76" s="6"/>
      <c r="D76" s="7" t="s">
        <v>115</v>
      </c>
      <c r="E76" s="8">
        <v>-540200</v>
      </c>
      <c r="F76" s="8">
        <v>-540200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f t="shared" si="14"/>
        <v>-540200</v>
      </c>
    </row>
    <row r="77" spans="1:16" ht="31.2">
      <c r="A77" s="10" t="s">
        <v>116</v>
      </c>
      <c r="B77" s="10" t="s">
        <v>117</v>
      </c>
      <c r="C77" s="11" t="s">
        <v>64</v>
      </c>
      <c r="D77" s="12" t="s">
        <v>118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14"/>
        <v>0</v>
      </c>
    </row>
    <row r="78" spans="1:16" ht="31.2">
      <c r="A78" s="10" t="s">
        <v>119</v>
      </c>
      <c r="B78" s="10" t="s">
        <v>120</v>
      </c>
      <c r="C78" s="11" t="s">
        <v>64</v>
      </c>
      <c r="D78" s="12" t="s">
        <v>121</v>
      </c>
      <c r="E78" s="13">
        <v>1000000</v>
      </c>
      <c r="F78" s="13">
        <v>1000000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f t="shared" si="14"/>
        <v>1000000</v>
      </c>
    </row>
    <row r="79" spans="1:16" ht="31.2">
      <c r="A79" s="10" t="s">
        <v>122</v>
      </c>
      <c r="B79" s="10" t="s">
        <v>123</v>
      </c>
      <c r="C79" s="11" t="s">
        <v>64</v>
      </c>
      <c r="D79" s="12" t="s">
        <v>124</v>
      </c>
      <c r="E79" s="13">
        <v>-1540200</v>
      </c>
      <c r="F79" s="13">
        <v>-1540200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14"/>
        <v>-1540200</v>
      </c>
    </row>
    <row r="80" spans="1:16" ht="124.8">
      <c r="A80" s="4" t="s">
        <v>125</v>
      </c>
      <c r="B80" s="4" t="s">
        <v>126</v>
      </c>
      <c r="C80" s="6"/>
      <c r="D80" s="7" t="s">
        <v>127</v>
      </c>
      <c r="E80" s="8">
        <v>540200</v>
      </c>
      <c r="F80" s="8">
        <v>540200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f t="shared" si="14"/>
        <v>540200</v>
      </c>
    </row>
    <row r="81" spans="1:16" ht="46.8">
      <c r="A81" s="10" t="s">
        <v>128</v>
      </c>
      <c r="B81" s="10" t="s">
        <v>129</v>
      </c>
      <c r="C81" s="11" t="s">
        <v>80</v>
      </c>
      <c r="D81" s="12" t="s">
        <v>130</v>
      </c>
      <c r="E81" s="13">
        <v>100000</v>
      </c>
      <c r="F81" s="13">
        <v>100000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14"/>
        <v>100000</v>
      </c>
    </row>
    <row r="82" spans="1:16" ht="62.4">
      <c r="A82" s="10" t="s">
        <v>131</v>
      </c>
      <c r="B82" s="10" t="s">
        <v>132</v>
      </c>
      <c r="C82" s="11" t="s">
        <v>80</v>
      </c>
      <c r="D82" s="12" t="s">
        <v>133</v>
      </c>
      <c r="E82" s="13">
        <v>400100</v>
      </c>
      <c r="F82" s="13">
        <v>400100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14"/>
        <v>400100</v>
      </c>
    </row>
    <row r="83" spans="1:16" ht="46.8">
      <c r="A83" s="10" t="s">
        <v>134</v>
      </c>
      <c r="B83" s="10" t="s">
        <v>135</v>
      </c>
      <c r="C83" s="11" t="s">
        <v>80</v>
      </c>
      <c r="D83" s="12" t="s">
        <v>136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f t="shared" si="14"/>
        <v>0</v>
      </c>
    </row>
    <row r="84" spans="1:16" ht="78">
      <c r="A84" s="10" t="s">
        <v>137</v>
      </c>
      <c r="B84" s="10" t="s">
        <v>138</v>
      </c>
      <c r="C84" s="11" t="s">
        <v>64</v>
      </c>
      <c r="D84" s="12" t="s">
        <v>139</v>
      </c>
      <c r="E84" s="13">
        <v>30000</v>
      </c>
      <c r="F84" s="13">
        <v>30000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si="14"/>
        <v>30000</v>
      </c>
    </row>
    <row r="85" spans="1:16" ht="78">
      <c r="A85" s="10" t="s">
        <v>140</v>
      </c>
      <c r="B85" s="10" t="s">
        <v>141</v>
      </c>
      <c r="C85" s="11" t="s">
        <v>80</v>
      </c>
      <c r="D85" s="12" t="s">
        <v>142</v>
      </c>
      <c r="E85" s="13">
        <v>10100</v>
      </c>
      <c r="F85" s="13">
        <v>10100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14"/>
        <v>10100</v>
      </c>
    </row>
    <row r="86" spans="1:16" ht="109.2">
      <c r="A86" s="4" t="s">
        <v>143</v>
      </c>
      <c r="B86" s="4" t="s">
        <v>144</v>
      </c>
      <c r="C86" s="9" t="s">
        <v>80</v>
      </c>
      <c r="D86" s="7" t="s">
        <v>145</v>
      </c>
      <c r="E86" s="8">
        <v>3500</v>
      </c>
      <c r="F86" s="8">
        <v>3500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f t="shared" si="14"/>
        <v>3500</v>
      </c>
    </row>
    <row r="87" spans="1:16" s="20" customFormat="1" ht="39.6">
      <c r="A87" s="21"/>
      <c r="B87" s="21"/>
      <c r="C87" s="22"/>
      <c r="D87" s="19" t="s">
        <v>192</v>
      </c>
      <c r="E87" s="23">
        <v>3500</v>
      </c>
      <c r="F87" s="23">
        <v>3500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f t="shared" si="14"/>
        <v>3500</v>
      </c>
    </row>
    <row r="88" spans="1:16" ht="46.8">
      <c r="A88" s="4" t="s">
        <v>146</v>
      </c>
      <c r="B88" s="5"/>
      <c r="C88" s="6"/>
      <c r="D88" s="7" t="s">
        <v>147</v>
      </c>
      <c r="E88" s="8">
        <v>187300</v>
      </c>
      <c r="F88" s="8">
        <v>187300</v>
      </c>
      <c r="G88" s="8">
        <v>249400</v>
      </c>
      <c r="H88" s="8">
        <v>-208000</v>
      </c>
      <c r="I88" s="8">
        <v>0</v>
      </c>
      <c r="J88" s="8">
        <v>15000</v>
      </c>
      <c r="K88" s="8">
        <v>0</v>
      </c>
      <c r="L88" s="8">
        <v>0</v>
      </c>
      <c r="M88" s="8">
        <v>0</v>
      </c>
      <c r="N88" s="8">
        <v>15000</v>
      </c>
      <c r="O88" s="8">
        <v>15000</v>
      </c>
      <c r="P88" s="8">
        <f t="shared" si="14"/>
        <v>202300</v>
      </c>
    </row>
    <row r="89" spans="1:16">
      <c r="A89" s="4" t="s">
        <v>148</v>
      </c>
      <c r="B89" s="5"/>
      <c r="C89" s="6"/>
      <c r="D89" s="7" t="s">
        <v>149</v>
      </c>
      <c r="E89" s="8">
        <v>187300</v>
      </c>
      <c r="F89" s="8">
        <v>187300</v>
      </c>
      <c r="G89" s="8">
        <v>249400</v>
      </c>
      <c r="H89" s="8">
        <v>-208000</v>
      </c>
      <c r="I89" s="8">
        <v>0</v>
      </c>
      <c r="J89" s="8">
        <v>15000</v>
      </c>
      <c r="K89" s="8">
        <v>0</v>
      </c>
      <c r="L89" s="8">
        <v>0</v>
      </c>
      <c r="M89" s="8">
        <v>0</v>
      </c>
      <c r="N89" s="8">
        <v>15000</v>
      </c>
      <c r="O89" s="8">
        <v>15000</v>
      </c>
      <c r="P89" s="8">
        <f t="shared" si="14"/>
        <v>202300</v>
      </c>
    </row>
    <row r="90" spans="1:16" ht="78">
      <c r="A90" s="4" t="s">
        <v>150</v>
      </c>
      <c r="B90" s="4" t="s">
        <v>151</v>
      </c>
      <c r="C90" s="9" t="s">
        <v>86</v>
      </c>
      <c r="D90" s="7" t="s">
        <v>152</v>
      </c>
      <c r="E90" s="8">
        <v>-62740</v>
      </c>
      <c r="F90" s="8">
        <v>-62740</v>
      </c>
      <c r="G90" s="8">
        <v>10620</v>
      </c>
      <c r="H90" s="8">
        <v>-75000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f t="shared" si="14"/>
        <v>-62740</v>
      </c>
    </row>
    <row r="91" spans="1:16" s="27" customFormat="1" ht="55.2" customHeight="1">
      <c r="A91" s="24"/>
      <c r="B91" s="24"/>
      <c r="C91" s="25"/>
      <c r="D91" s="19" t="s">
        <v>185</v>
      </c>
      <c r="E91" s="26">
        <v>-75000</v>
      </c>
      <c r="F91" s="26">
        <v>-75000</v>
      </c>
      <c r="G91" s="26">
        <v>0</v>
      </c>
      <c r="H91" s="26">
        <v>-75000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f t="shared" ref="P91" si="15">E91+J91</f>
        <v>-75000</v>
      </c>
    </row>
    <row r="92" spans="1:16">
      <c r="A92" s="4" t="s">
        <v>153</v>
      </c>
      <c r="B92" s="4" t="s">
        <v>155</v>
      </c>
      <c r="C92" s="9" t="s">
        <v>154</v>
      </c>
      <c r="D92" s="7" t="s">
        <v>156</v>
      </c>
      <c r="E92" s="8">
        <v>-23300</v>
      </c>
      <c r="F92" s="8">
        <v>-23300</v>
      </c>
      <c r="G92" s="8">
        <v>0</v>
      </c>
      <c r="H92" s="8">
        <v>-18000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f>E92+J92</f>
        <v>-23300</v>
      </c>
    </row>
    <row r="93" spans="1:16" ht="46.8">
      <c r="A93" s="4" t="s">
        <v>157</v>
      </c>
      <c r="B93" s="4" t="s">
        <v>159</v>
      </c>
      <c r="C93" s="9" t="s">
        <v>158</v>
      </c>
      <c r="D93" s="7" t="s">
        <v>160</v>
      </c>
      <c r="E93" s="8">
        <v>243340</v>
      </c>
      <c r="F93" s="8">
        <v>243340</v>
      </c>
      <c r="G93" s="8">
        <v>214200</v>
      </c>
      <c r="H93" s="8">
        <v>-115000</v>
      </c>
      <c r="I93" s="8">
        <v>0</v>
      </c>
      <c r="J93" s="8">
        <v>15000</v>
      </c>
      <c r="K93" s="8">
        <v>0</v>
      </c>
      <c r="L93" s="8">
        <v>0</v>
      </c>
      <c r="M93" s="8">
        <v>0</v>
      </c>
      <c r="N93" s="8">
        <v>15000</v>
      </c>
      <c r="O93" s="8">
        <v>15000</v>
      </c>
      <c r="P93" s="8">
        <f>E93+J93</f>
        <v>258340</v>
      </c>
    </row>
    <row r="94" spans="1:16" s="27" customFormat="1" ht="55.2" customHeight="1">
      <c r="A94" s="24"/>
      <c r="B94" s="24"/>
      <c r="C94" s="25"/>
      <c r="D94" s="19" t="s">
        <v>185</v>
      </c>
      <c r="E94" s="26">
        <f>55000+50000+172300</f>
        <v>277300</v>
      </c>
      <c r="F94" s="26">
        <v>277300</v>
      </c>
      <c r="G94" s="26">
        <f>45000+41000+143200</f>
        <v>229200</v>
      </c>
      <c r="H94" s="26">
        <v>-20000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f t="shared" ref="P94" si="16">E94+J94</f>
        <v>277300</v>
      </c>
    </row>
    <row r="95" spans="1:16" ht="31.2">
      <c r="A95" s="4" t="s">
        <v>161</v>
      </c>
      <c r="B95" s="4" t="s">
        <v>162</v>
      </c>
      <c r="C95" s="6"/>
      <c r="D95" s="7" t="s">
        <v>163</v>
      </c>
      <c r="E95" s="8">
        <v>30000</v>
      </c>
      <c r="F95" s="8">
        <v>30000</v>
      </c>
      <c r="G95" s="8">
        <v>24580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f t="shared" ref="P95:P100" si="17">E95+J95</f>
        <v>30000</v>
      </c>
    </row>
    <row r="96" spans="1:16" ht="31.2">
      <c r="A96" s="10" t="s">
        <v>164</v>
      </c>
      <c r="B96" s="10" t="s">
        <v>166</v>
      </c>
      <c r="C96" s="11" t="s">
        <v>165</v>
      </c>
      <c r="D96" s="12" t="s">
        <v>167</v>
      </c>
      <c r="E96" s="13">
        <v>30000</v>
      </c>
      <c r="F96" s="13">
        <v>30000</v>
      </c>
      <c r="G96" s="13">
        <v>24580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17"/>
        <v>30000</v>
      </c>
    </row>
    <row r="97" spans="1:16" ht="46.8">
      <c r="A97" s="4" t="s">
        <v>168</v>
      </c>
      <c r="B97" s="5"/>
      <c r="C97" s="6"/>
      <c r="D97" s="7" t="s">
        <v>169</v>
      </c>
      <c r="E97" s="8">
        <v>50000</v>
      </c>
      <c r="F97" s="8">
        <v>50000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f t="shared" si="17"/>
        <v>50000</v>
      </c>
    </row>
    <row r="98" spans="1:16" ht="46.8">
      <c r="A98" s="4" t="s">
        <v>170</v>
      </c>
      <c r="B98" s="5"/>
      <c r="C98" s="6"/>
      <c r="D98" s="7" t="s">
        <v>169</v>
      </c>
      <c r="E98" s="8">
        <v>50000</v>
      </c>
      <c r="F98" s="8">
        <v>50000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f t="shared" si="17"/>
        <v>50000</v>
      </c>
    </row>
    <row r="99" spans="1:16">
      <c r="A99" s="4" t="s">
        <v>171</v>
      </c>
      <c r="B99" s="4" t="s">
        <v>172</v>
      </c>
      <c r="C99" s="9" t="s">
        <v>33</v>
      </c>
      <c r="D99" s="7" t="s">
        <v>173</v>
      </c>
      <c r="E99" s="8">
        <v>50000</v>
      </c>
      <c r="F99" s="8">
        <v>50000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f t="shared" si="17"/>
        <v>50000</v>
      </c>
    </row>
    <row r="100" spans="1:16">
      <c r="A100" s="5"/>
      <c r="B100" s="4" t="s">
        <v>174</v>
      </c>
      <c r="C100" s="6"/>
      <c r="D100" s="8" t="s">
        <v>5</v>
      </c>
      <c r="E100" s="8">
        <v>4918755.4800000004</v>
      </c>
      <c r="F100" s="8">
        <v>5018755.4800000004</v>
      </c>
      <c r="G100" s="8">
        <v>-567783</v>
      </c>
      <c r="H100" s="8">
        <v>-161867.52000000002</v>
      </c>
      <c r="I100" s="8">
        <v>-100000</v>
      </c>
      <c r="J100" s="8">
        <v>1368577.98</v>
      </c>
      <c r="K100" s="8">
        <v>0</v>
      </c>
      <c r="L100" s="8">
        <v>0</v>
      </c>
      <c r="M100" s="8">
        <v>0</v>
      </c>
      <c r="N100" s="8">
        <v>1368577.98</v>
      </c>
      <c r="O100" s="8">
        <v>1368577.98</v>
      </c>
      <c r="P100" s="8">
        <f t="shared" si="17"/>
        <v>6287333.4600000009</v>
      </c>
    </row>
    <row r="101" spans="1:16">
      <c r="O101" s="14"/>
    </row>
    <row r="102" spans="1:16">
      <c r="O102" s="14"/>
    </row>
    <row r="103" spans="1:16">
      <c r="B103" s="15" t="s">
        <v>175</v>
      </c>
      <c r="M103" s="15" t="s">
        <v>183</v>
      </c>
    </row>
  </sheetData>
  <mergeCells count="23">
    <mergeCell ref="A5:P5"/>
    <mergeCell ref="A6:P6"/>
    <mergeCell ref="A10:A13"/>
    <mergeCell ref="B10:B13"/>
    <mergeCell ref="C10:C13"/>
    <mergeCell ref="D10:D13"/>
    <mergeCell ref="E10:I10"/>
    <mergeCell ref="E11:E13"/>
    <mergeCell ref="F11:F13"/>
    <mergeCell ref="G11:H11"/>
    <mergeCell ref="O12:O13"/>
    <mergeCell ref="P10:P13"/>
    <mergeCell ref="A7:P7"/>
    <mergeCell ref="G12:G13"/>
    <mergeCell ref="H12:H13"/>
    <mergeCell ref="I11:I13"/>
    <mergeCell ref="J10:O10"/>
    <mergeCell ref="J11:J13"/>
    <mergeCell ref="K11:K13"/>
    <mergeCell ref="L11:M11"/>
    <mergeCell ref="L12:L13"/>
    <mergeCell ref="M12:M13"/>
    <mergeCell ref="N11:N13"/>
  </mergeCells>
  <pageMargins left="0.19685039370078741" right="0.19685039370078741" top="0.39370078740157483" bottom="0.19685039370078741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2018-12-26T13:39:06Z</cp:lastPrinted>
  <dcterms:created xsi:type="dcterms:W3CDTF">2018-12-25T16:04:49Z</dcterms:created>
  <dcterms:modified xsi:type="dcterms:W3CDTF">2018-12-26T13:39:09Z</dcterms:modified>
</cp:coreProperties>
</file>