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15300" windowHeight="11376"/>
  </bookViews>
  <sheets>
    <sheet name="Аркуш1" sheetId="1" r:id="rId1"/>
  </sheets>
  <definedNames>
    <definedName name="_xlnm.Print_Titles" localSheetId="0">Аркуш1!$11:$14</definedName>
  </definedNames>
  <calcPr calcId="125725"/>
</workbook>
</file>

<file path=xl/calcChain.xml><?xml version="1.0" encoding="utf-8"?>
<calcChain xmlns="http://schemas.openxmlformats.org/spreadsheetml/2006/main">
  <c r="P75" i="1"/>
  <c r="F75"/>
  <c r="E75"/>
  <c r="P63"/>
  <c r="O63"/>
  <c r="N63"/>
  <c r="M63"/>
  <c r="L63"/>
  <c r="K63"/>
  <c r="J63"/>
  <c r="I63"/>
  <c r="H63"/>
  <c r="G63"/>
  <c r="F63"/>
  <c r="E63"/>
  <c r="P64"/>
  <c r="O64"/>
  <c r="N64"/>
  <c r="M64"/>
  <c r="L64"/>
  <c r="K64"/>
  <c r="J64"/>
  <c r="I64"/>
  <c r="H64"/>
  <c r="G64"/>
  <c r="F64"/>
  <c r="E64"/>
  <c r="E67"/>
  <c r="F67"/>
  <c r="F69"/>
  <c r="F45"/>
  <c r="F43"/>
  <c r="N43"/>
  <c r="J43" s="1"/>
  <c r="E43"/>
  <c r="P43" s="1"/>
  <c r="N58"/>
  <c r="J58" s="1"/>
  <c r="E58"/>
  <c r="N71"/>
  <c r="J71" s="1"/>
  <c r="E71"/>
  <c r="P72"/>
  <c r="E69"/>
  <c r="N66"/>
  <c r="J66" s="1"/>
  <c r="E66"/>
  <c r="N68"/>
  <c r="J68" s="1"/>
  <c r="E68"/>
  <c r="N69"/>
  <c r="J69" s="1"/>
  <c r="P68" l="1"/>
  <c r="P71"/>
  <c r="P58"/>
  <c r="P66"/>
  <c r="P69"/>
  <c r="F26"/>
  <c r="E26" s="1"/>
  <c r="O26"/>
  <c r="N37"/>
  <c r="J37" s="1"/>
  <c r="E37"/>
  <c r="N46"/>
  <c r="J46" s="1"/>
  <c r="E46"/>
  <c r="N45"/>
  <c r="J45" s="1"/>
  <c r="E45"/>
  <c r="N28"/>
  <c r="J28" s="1"/>
  <c r="E28"/>
  <c r="N26"/>
  <c r="J26" s="1"/>
  <c r="N25"/>
  <c r="J25" s="1"/>
  <c r="E25"/>
  <c r="P28" l="1"/>
  <c r="P37"/>
  <c r="P46"/>
  <c r="P45"/>
  <c r="P26"/>
  <c r="P25"/>
  <c r="P74"/>
  <c r="P73"/>
  <c r="P70"/>
  <c r="P67"/>
  <c r="P65"/>
  <c r="P62"/>
  <c r="P61"/>
  <c r="P60"/>
  <c r="P59"/>
  <c r="P57"/>
  <c r="P56"/>
  <c r="P55"/>
  <c r="P54"/>
  <c r="P53"/>
  <c r="P52"/>
  <c r="P51"/>
  <c r="P50"/>
  <c r="P49"/>
  <c r="P48"/>
  <c r="P47"/>
  <c r="P44"/>
  <c r="P42"/>
  <c r="P41"/>
  <c r="P40"/>
  <c r="P39"/>
  <c r="P38"/>
  <c r="P36"/>
  <c r="P35"/>
  <c r="P34"/>
  <c r="P33"/>
  <c r="P32"/>
  <c r="P31"/>
  <c r="P30"/>
  <c r="P29"/>
  <c r="P27"/>
  <c r="P24"/>
  <c r="P23"/>
  <c r="P22"/>
  <c r="P21"/>
  <c r="P20"/>
  <c r="P19"/>
  <c r="P18"/>
  <c r="P17"/>
  <c r="P16"/>
</calcChain>
</file>

<file path=xl/sharedStrings.xml><?xml version="1.0" encoding="utf-8"?>
<sst xmlns="http://schemas.openxmlformats.org/spreadsheetml/2006/main" count="204" uniqueCount="173">
  <si>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</si>
  <si>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</si>
  <si>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</si>
  <si>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</si>
  <si>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</si>
  <si>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</si>
  <si>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</si>
  <si>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</si>
  <si>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</si>
  <si>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</si>
  <si>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</si>
  <si>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</si>
  <si>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</si>
  <si>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</si>
  <si>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</si>
  <si>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</si>
  <si>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Апарат місцевої ради</t>
  </si>
  <si>
    <t>0110000</t>
  </si>
  <si>
    <t>0110170</t>
  </si>
  <si>
    <t>0111</t>
  </si>
  <si>
    <t>0170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</si>
  <si>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</si>
  <si>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0117500</t>
  </si>
  <si>
    <t>0411</t>
  </si>
  <si>
    <t>7500</t>
  </si>
  <si>
    <t>Інші заходи, пов`язані з економічною діяльністю</t>
  </si>
  <si>
    <t>0118600</t>
  </si>
  <si>
    <t>0133</t>
  </si>
  <si>
    <t>8600</t>
  </si>
  <si>
    <t>Інші видатки</t>
  </si>
  <si>
    <t>0300000</t>
  </si>
  <si>
    <t>Державна адміністрація</t>
  </si>
  <si>
    <t>0310000</t>
  </si>
  <si>
    <t>0312010</t>
  </si>
  <si>
    <t>0731</t>
  </si>
  <si>
    <t>2010</t>
  </si>
  <si>
    <t>Багатопрофільна стаціонарна медична допомога населенню</t>
  </si>
  <si>
    <t>0312180</t>
  </si>
  <si>
    <t>0726</t>
  </si>
  <si>
    <t>2180</t>
  </si>
  <si>
    <t>Первинна медична допомога населенню</t>
  </si>
  <si>
    <t>0312220</t>
  </si>
  <si>
    <t>0763</t>
  </si>
  <si>
    <t>2220</t>
  </si>
  <si>
    <t>Інші заходи в галузі охорони здоров`я</t>
  </si>
  <si>
    <t>0313200</t>
  </si>
  <si>
    <t>3200</t>
  </si>
  <si>
    <t>Соціальний захист ветеранів війни та праці</t>
  </si>
  <si>
    <t>0313202</t>
  </si>
  <si>
    <t>1030</t>
  </si>
  <si>
    <t>3202</t>
  </si>
  <si>
    <t>Надання фінансової підтримки громадським організаціям інвалідів і ветеранів, діяльність яких має соціальну спрямованість</t>
  </si>
  <si>
    <t>0317210</t>
  </si>
  <si>
    <t>7210</t>
  </si>
  <si>
    <t>Підтримка засобів масової інформації</t>
  </si>
  <si>
    <t>0317212</t>
  </si>
  <si>
    <t>0830</t>
  </si>
  <si>
    <t>7212</t>
  </si>
  <si>
    <t>Підтримка періодичних видань (газет та журналів)</t>
  </si>
  <si>
    <t>0317450</t>
  </si>
  <si>
    <t>7450</t>
  </si>
  <si>
    <t>Сприяння розвитку малого та середнього підприємництва</t>
  </si>
  <si>
    <t>0317810</t>
  </si>
  <si>
    <t>0320</t>
  </si>
  <si>
    <t>7810</t>
  </si>
  <si>
    <t>Видатки на запобігання та ліквідацію надзвичайних ситуацій та наслідків стихійного лиха</t>
  </si>
  <si>
    <t>0318020</t>
  </si>
  <si>
    <t>8020</t>
  </si>
  <si>
    <t>Проведення виборів та референдумів</t>
  </si>
  <si>
    <t>0318021</t>
  </si>
  <si>
    <t>0160</t>
  </si>
  <si>
    <t>8021</t>
  </si>
  <si>
    <t>Проведення місцевих виборів</t>
  </si>
  <si>
    <t>0318370</t>
  </si>
  <si>
    <t>0180</t>
  </si>
  <si>
    <t>8370</t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</si>
  <si>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</si>
  <si>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0318600</t>
  </si>
  <si>
    <t>1000000</t>
  </si>
  <si>
    <t>Відділ освіти, молоді та спорту Кіровоградської РДА</t>
  </si>
  <si>
    <t>1010000</t>
  </si>
  <si>
    <t>Відділ освіти, молоді та спорту Кіровоградської районної державної адміністрації</t>
  </si>
  <si>
    <t>1011010</t>
  </si>
  <si>
    <t>0910</t>
  </si>
  <si>
    <t>1010</t>
  </si>
  <si>
    <t>Дошкільна освіта</t>
  </si>
  <si>
    <t>1011020</t>
  </si>
  <si>
    <t>0921</t>
  </si>
  <si>
    <t>1020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</si>
  <si>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</si>
  <si>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>1500000</t>
  </si>
  <si>
    <t>Управління соціального захисту населення Кіровоградської районної державної адміністрації</t>
  </si>
  <si>
    <t>1510000</t>
  </si>
  <si>
    <t>1513010</t>
  </si>
  <si>
    <t>3010</t>
  </si>
  <si>
    <t>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побутового сміття та рідких нечистот</t>
  </si>
  <si>
    <t>1513011</t>
  </si>
  <si>
    <t>3011</t>
  </si>
  <si>
    <t>Надання пільг ветеранам війни, особам, на яких поширюється чинність Закону України `Про статус ветеранів війни, гарантії їх соціального захисту`, особам, які мають особливі заслуги перед Батьківщиною, вдовам (вдівцям) та батькам померлих (загиблих) о</t>
  </si>
  <si>
    <t>1513012</t>
  </si>
  <si>
    <t>3012</t>
  </si>
  <si>
    <t>Надання пільг ветеранам військової служби, ветеранам органів внутрішніх справ, ветеранам податкової міліції, ветеранам державної пожежної охорони, ветеранам Державної кримінально-виконавчої служби, ветеранам служби цивільного захисту, ветеранам Держа</t>
  </si>
  <si>
    <t>1513013</t>
  </si>
  <si>
    <t>1070</t>
  </si>
  <si>
    <t>3013</t>
  </si>
  <si>
    <t>Надання пільг громадянам, які постраждали внаслідок Чорнобильської катастрофи, дружинам (чоловікам) та опікунам (на час опікунства) дітей померлих громадян, смерть яких пов`язана з Чорнобильською катастрофою, на житлово-комунальні послуги</t>
  </si>
  <si>
    <t>1513014</t>
  </si>
  <si>
    <t>3014</t>
  </si>
  <si>
    <t>Надання пільг пенсіонерам з числа спеціалістів із захисту рослин, передбаченим частиною четвертою статті 20 Закону України `Про захист рослин`, громадянам, передбаченим пунктом `ї` частини першої статті 77 Основ законодавства про охорону здоров`я, ча</t>
  </si>
  <si>
    <t>1513015</t>
  </si>
  <si>
    <t>3015</t>
  </si>
  <si>
    <t>Надання пільг багатодітним сім`ям на житлово-комунальні послуги</t>
  </si>
  <si>
    <t>1513016</t>
  </si>
  <si>
    <t>1060</t>
  </si>
  <si>
    <t>3016</t>
  </si>
  <si>
    <t>Надання субсидій населенню для відшкодування витрат на оплату житлово-комунальних послуг</t>
  </si>
  <si>
    <t>1513030</t>
  </si>
  <si>
    <t>3030</t>
  </si>
  <si>
    <t>Надання пільг з оплати послуг зв`язку та інших передбачених законодавством пільг (крім пільг на одержання ліків, зубопротезування, забезпечення продуктами харчування, оплату електроенергії, природного і скрапленого газу, на побутові потреби, твердого</t>
  </si>
  <si>
    <t>1513035</t>
  </si>
  <si>
    <t>3035</t>
  </si>
  <si>
    <t>Компенсаційні виплати на пільговий проїзд автомобільним транспортом окремим категоріям громадян</t>
  </si>
  <si>
    <t>1513160</t>
  </si>
  <si>
    <t>1040</t>
  </si>
  <si>
    <t>3160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</si>
  <si>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</si>
  <si>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1513200</t>
  </si>
  <si>
    <t>1513201</t>
  </si>
  <si>
    <t>3201</t>
  </si>
  <si>
    <t>Інші видатки на соціальний захист ветеранів війни та праці</t>
  </si>
  <si>
    <t>1513400</t>
  </si>
  <si>
    <t>1090</t>
  </si>
  <si>
    <t>3400</t>
  </si>
  <si>
    <t>Інші видатки на соціальний захист населення</t>
  </si>
  <si>
    <t>2400000</t>
  </si>
  <si>
    <t>Відділ культури, туризму і культурної спадщини Кіровоградської  районної державної адміністрації</t>
  </si>
  <si>
    <t>2410000</t>
  </si>
  <si>
    <t>Орган з питань культури</t>
  </si>
  <si>
    <t>2414060</t>
  </si>
  <si>
    <t>0824</t>
  </si>
  <si>
    <t>4060</t>
  </si>
  <si>
    <t>Бiблiотеки</t>
  </si>
  <si>
    <t>2414090</t>
  </si>
  <si>
    <t>0828</t>
  </si>
  <si>
    <t>4090</t>
  </si>
  <si>
    <t>Палаци i будинки культури, клуби та iншi заклади клубного типу</t>
  </si>
  <si>
    <t>2414100</t>
  </si>
  <si>
    <t>0960</t>
  </si>
  <si>
    <t>4100</t>
  </si>
  <si>
    <t>Школи естетичного виховання дiтей</t>
  </si>
  <si>
    <t>7600000</t>
  </si>
  <si>
    <t>Фінансове управління Кіровоградської районної державної адміністрація</t>
  </si>
  <si>
    <t>7610000</t>
  </si>
  <si>
    <t>7618510</t>
  </si>
  <si>
    <t>8510</t>
  </si>
  <si>
    <t>Субвенція з державного бюджету місцевим бюджетам на проведення виборів депутатів місцевих рад та сільських, селищних, міських голів</t>
  </si>
  <si>
    <t xml:space="preserve"> </t>
  </si>
  <si>
    <t>Заступник голови районної ради</t>
  </si>
  <si>
    <t>Н. ВІТЮК</t>
  </si>
  <si>
    <t>Додаток 3</t>
  </si>
  <si>
    <t xml:space="preserve">до рішення </t>
  </si>
  <si>
    <t xml:space="preserve">Кіровоградської районної ради  </t>
  </si>
  <si>
    <t>ЗМІНИ  до РОЗПОДІЛУ ВИДАТКІВ</t>
  </si>
  <si>
    <t>районного бюджету на 2017 рік за головними розпорядниками коштів,</t>
  </si>
  <si>
    <t xml:space="preserve">          визначених у додатку 2  до рішення Кіровоградської районної ради від 23 грудня  2016 року № 150</t>
  </si>
  <si>
    <t xml:space="preserve">( в редакції  рішення Кіровоградської районної  ради від 10 січня 2017 року  №163)  </t>
  </si>
  <si>
    <t xml:space="preserve">за рахунок залучення залишку коштів медичної субвенції з державного бюджету місцевим бюджетам  </t>
  </si>
  <si>
    <t>за рахунок субвенції районному бюджету із сільських бюджетів</t>
  </si>
  <si>
    <t>за рахунок субвенції з державного бюджету місцевим бюджетам на відшкодування вартості лікарських засобів для лікування окремих захворювань</t>
  </si>
  <si>
    <t xml:space="preserve">за рахунок залучення залишку коштів освітньої субвенції з державного бюджету місцевим бюджетам  </t>
  </si>
  <si>
    <t>за рахунок субвенції з державного бюджету місцевим бюджетам на проведення виборів депутатів місцевих рад та сільських, селищних, міських голів</t>
  </si>
  <si>
    <t>у т.ч. за рахунок  субвенції Соколівської об'єднаної територіальної громади</t>
  </si>
  <si>
    <t>19 травня 2017 № 200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</si>
</sst>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quotePrefix="1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2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2" fontId="1" fillId="0" borderId="1" xfId="0" quotePrefix="1" applyNumberFormat="1" applyFont="1" applyFill="1" applyBorder="1" applyAlignment="1">
      <alignment horizontal="center" vertical="center" wrapText="1"/>
    </xf>
    <xf numFmtId="2" fontId="1" fillId="0" borderId="1" xfId="0" quotePrefix="1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left"/>
    </xf>
    <xf numFmtId="0" fontId="4" fillId="0" borderId="0" xfId="0" applyFont="1" applyFill="1"/>
    <xf numFmtId="0" fontId="2" fillId="0" borderId="0" xfId="0" applyFont="1" applyFill="1"/>
    <xf numFmtId="0" fontId="5" fillId="0" borderId="1" xfId="0" quotePrefix="1" applyFont="1" applyFill="1" applyBorder="1" applyAlignment="1">
      <alignment horizontal="center" vertical="center" wrapText="1"/>
    </xf>
    <xf numFmtId="2" fontId="5" fillId="0" borderId="1" xfId="0" quotePrefix="1" applyNumberFormat="1" applyFont="1" applyFill="1" applyBorder="1" applyAlignment="1">
      <alignment horizontal="center" vertical="center" wrapText="1"/>
    </xf>
    <xf numFmtId="2" fontId="5" fillId="0" borderId="1" xfId="0" quotePrefix="1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6" fillId="0" borderId="0" xfId="0" applyFont="1" applyFill="1"/>
    <xf numFmtId="2" fontId="1" fillId="0" borderId="0" xfId="0" applyNumberFormat="1" applyFont="1" applyFill="1"/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4"/>
  <sheetViews>
    <sheetView tabSelected="1" topLeftCell="F1" zoomScaleNormal="100" workbookViewId="0">
      <selection activeCell="M5" sqref="M5"/>
    </sheetView>
  </sheetViews>
  <sheetFormatPr defaultColWidth="9.109375" defaultRowHeight="13.2"/>
  <cols>
    <col min="1" max="3" width="12.109375" style="1" customWidth="1"/>
    <col min="4" max="4" width="40.6640625" style="1" customWidth="1"/>
    <col min="5" max="16" width="11.6640625" style="1" customWidth="1"/>
    <col min="17" max="16384" width="9.109375" style="1"/>
  </cols>
  <sheetData>
    <row r="1" spans="1:16">
      <c r="M1" s="1" t="s">
        <v>159</v>
      </c>
    </row>
    <row r="2" spans="1:16">
      <c r="M2" s="1" t="s">
        <v>160</v>
      </c>
    </row>
    <row r="3" spans="1:16">
      <c r="M3" s="1" t="s">
        <v>161</v>
      </c>
    </row>
    <row r="4" spans="1:16">
      <c r="M4" s="1" t="s">
        <v>172</v>
      </c>
    </row>
    <row r="6" spans="1:16" s="16" customFormat="1">
      <c r="A6" s="23" t="s">
        <v>162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 s="16" customFormat="1">
      <c r="A7" s="23" t="s">
        <v>163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6" s="16" customFormat="1">
      <c r="A8" s="23" t="s">
        <v>164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s="16" customFormat="1">
      <c r="A9" s="23" t="s">
        <v>165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</row>
    <row r="10" spans="1:16">
      <c r="P10" s="2" t="s">
        <v>0</v>
      </c>
    </row>
    <row r="11" spans="1:16">
      <c r="A11" s="24" t="s">
        <v>1</v>
      </c>
      <c r="B11" s="24" t="s">
        <v>2</v>
      </c>
      <c r="C11" s="24" t="s">
        <v>3</v>
      </c>
      <c r="D11" s="25" t="s">
        <v>4</v>
      </c>
      <c r="E11" s="25" t="s">
        <v>5</v>
      </c>
      <c r="F11" s="25"/>
      <c r="G11" s="25"/>
      <c r="H11" s="25"/>
      <c r="I11" s="25"/>
      <c r="J11" s="25" t="s">
        <v>12</v>
      </c>
      <c r="K11" s="25"/>
      <c r="L11" s="25"/>
      <c r="M11" s="25"/>
      <c r="N11" s="25"/>
      <c r="O11" s="25"/>
      <c r="P11" s="25" t="s">
        <v>14</v>
      </c>
    </row>
    <row r="12" spans="1:16">
      <c r="A12" s="25"/>
      <c r="B12" s="25"/>
      <c r="C12" s="25"/>
      <c r="D12" s="25"/>
      <c r="E12" s="25" t="s">
        <v>6</v>
      </c>
      <c r="F12" s="25" t="s">
        <v>7</v>
      </c>
      <c r="G12" s="25" t="s">
        <v>8</v>
      </c>
      <c r="H12" s="25"/>
      <c r="I12" s="25" t="s">
        <v>11</v>
      </c>
      <c r="J12" s="25" t="s">
        <v>6</v>
      </c>
      <c r="K12" s="25" t="s">
        <v>7</v>
      </c>
      <c r="L12" s="25" t="s">
        <v>8</v>
      </c>
      <c r="M12" s="25"/>
      <c r="N12" s="25" t="s">
        <v>11</v>
      </c>
      <c r="O12" s="3" t="s">
        <v>8</v>
      </c>
      <c r="P12" s="25"/>
    </row>
    <row r="13" spans="1:16">
      <c r="A13" s="25"/>
      <c r="B13" s="25"/>
      <c r="C13" s="25"/>
      <c r="D13" s="25"/>
      <c r="E13" s="25"/>
      <c r="F13" s="25"/>
      <c r="G13" s="25" t="s">
        <v>9</v>
      </c>
      <c r="H13" s="25" t="s">
        <v>10</v>
      </c>
      <c r="I13" s="25"/>
      <c r="J13" s="25"/>
      <c r="K13" s="25"/>
      <c r="L13" s="25" t="s">
        <v>9</v>
      </c>
      <c r="M13" s="25" t="s">
        <v>10</v>
      </c>
      <c r="N13" s="25"/>
      <c r="O13" s="25" t="s">
        <v>13</v>
      </c>
      <c r="P13" s="25"/>
    </row>
    <row r="14" spans="1:16" ht="44.2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>
      <c r="A15" s="3">
        <v>1</v>
      </c>
      <c r="B15" s="3">
        <v>2</v>
      </c>
      <c r="C15" s="3">
        <v>3</v>
      </c>
      <c r="D15" s="3">
        <v>4</v>
      </c>
      <c r="E15" s="3">
        <v>5</v>
      </c>
      <c r="F15" s="3">
        <v>6</v>
      </c>
      <c r="G15" s="3">
        <v>7</v>
      </c>
      <c r="H15" s="3">
        <v>8</v>
      </c>
      <c r="I15" s="3">
        <v>9</v>
      </c>
      <c r="J15" s="3">
        <v>10</v>
      </c>
      <c r="K15" s="3">
        <v>11</v>
      </c>
      <c r="L15" s="3">
        <v>12</v>
      </c>
      <c r="M15" s="3">
        <v>13</v>
      </c>
      <c r="N15" s="3">
        <v>14</v>
      </c>
      <c r="O15" s="3">
        <v>15</v>
      </c>
      <c r="P15" s="3">
        <v>16</v>
      </c>
    </row>
    <row r="16" spans="1:16">
      <c r="A16" s="4" t="s">
        <v>15</v>
      </c>
      <c r="B16" s="5"/>
      <c r="C16" s="6"/>
      <c r="D16" s="7" t="s">
        <v>16</v>
      </c>
      <c r="E16" s="8">
        <v>201000</v>
      </c>
      <c r="F16" s="8">
        <v>110000</v>
      </c>
      <c r="G16" s="8">
        <v>0</v>
      </c>
      <c r="H16" s="8">
        <v>50000</v>
      </c>
      <c r="I16" s="8">
        <v>91000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f t="shared" ref="P16:P74" si="0">E16+J16</f>
        <v>201000</v>
      </c>
    </row>
    <row r="17" spans="1:16">
      <c r="A17" s="4" t="s">
        <v>17</v>
      </c>
      <c r="B17" s="5"/>
      <c r="C17" s="6"/>
      <c r="D17" s="7" t="s">
        <v>16</v>
      </c>
      <c r="E17" s="8">
        <v>201000</v>
      </c>
      <c r="F17" s="8">
        <v>110000</v>
      </c>
      <c r="G17" s="8">
        <v>0</v>
      </c>
      <c r="H17" s="8">
        <v>50000</v>
      </c>
      <c r="I17" s="8">
        <v>91000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f t="shared" si="0"/>
        <v>201000</v>
      </c>
    </row>
    <row r="18" spans="1:16" ht="87" customHeight="1">
      <c r="A18" s="4" t="s">
        <v>18</v>
      </c>
      <c r="B18" s="4" t="s">
        <v>20</v>
      </c>
      <c r="C18" s="9" t="s">
        <v>19</v>
      </c>
      <c r="D18" s="7" t="s">
        <v>21</v>
      </c>
      <c r="E18" s="8">
        <v>90000</v>
      </c>
      <c r="F18" s="8">
        <v>90000</v>
      </c>
      <c r="G18" s="8">
        <v>0</v>
      </c>
      <c r="H18" s="8">
        <v>50000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f t="shared" si="0"/>
        <v>90000</v>
      </c>
    </row>
    <row r="19" spans="1:16" ht="26.4">
      <c r="A19" s="4" t="s">
        <v>22</v>
      </c>
      <c r="B19" s="4" t="s">
        <v>24</v>
      </c>
      <c r="C19" s="9" t="s">
        <v>23</v>
      </c>
      <c r="D19" s="7" t="s">
        <v>25</v>
      </c>
      <c r="E19" s="8">
        <v>91000</v>
      </c>
      <c r="F19" s="8">
        <v>0</v>
      </c>
      <c r="G19" s="8">
        <v>0</v>
      </c>
      <c r="H19" s="8">
        <v>0</v>
      </c>
      <c r="I19" s="8">
        <v>91000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f t="shared" si="0"/>
        <v>91000</v>
      </c>
    </row>
    <row r="20" spans="1:16">
      <c r="A20" s="4" t="s">
        <v>26</v>
      </c>
      <c r="B20" s="4" t="s">
        <v>28</v>
      </c>
      <c r="C20" s="9" t="s">
        <v>27</v>
      </c>
      <c r="D20" s="7" t="s">
        <v>29</v>
      </c>
      <c r="E20" s="8">
        <v>20000</v>
      </c>
      <c r="F20" s="8">
        <v>20000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f t="shared" si="0"/>
        <v>20000</v>
      </c>
    </row>
    <row r="21" spans="1:16">
      <c r="A21" s="4" t="s">
        <v>30</v>
      </c>
      <c r="B21" s="5"/>
      <c r="C21" s="6"/>
      <c r="D21" s="7" t="s">
        <v>31</v>
      </c>
      <c r="E21" s="8">
        <v>1314486.6099999999</v>
      </c>
      <c r="F21" s="8">
        <v>1299486.6099999999</v>
      </c>
      <c r="G21" s="8">
        <v>0</v>
      </c>
      <c r="H21" s="8">
        <v>0</v>
      </c>
      <c r="I21" s="8">
        <v>15000</v>
      </c>
      <c r="J21" s="8">
        <v>630000</v>
      </c>
      <c r="K21" s="8">
        <v>0</v>
      </c>
      <c r="L21" s="8">
        <v>0</v>
      </c>
      <c r="M21" s="8">
        <v>0</v>
      </c>
      <c r="N21" s="8">
        <v>630000</v>
      </c>
      <c r="O21" s="8">
        <v>630000</v>
      </c>
      <c r="P21" s="8">
        <f t="shared" si="0"/>
        <v>1944486.6099999999</v>
      </c>
    </row>
    <row r="22" spans="1:16">
      <c r="A22" s="4" t="s">
        <v>32</v>
      </c>
      <c r="B22" s="5"/>
      <c r="C22" s="6"/>
      <c r="D22" s="7" t="s">
        <v>31</v>
      </c>
      <c r="E22" s="8">
        <v>1314486.6099999999</v>
      </c>
      <c r="F22" s="8">
        <v>1299486.6099999999</v>
      </c>
      <c r="G22" s="8">
        <v>0</v>
      </c>
      <c r="H22" s="8">
        <v>0</v>
      </c>
      <c r="I22" s="8">
        <v>15000</v>
      </c>
      <c r="J22" s="8">
        <v>630000</v>
      </c>
      <c r="K22" s="8">
        <v>0</v>
      </c>
      <c r="L22" s="8">
        <v>0</v>
      </c>
      <c r="M22" s="8">
        <v>0</v>
      </c>
      <c r="N22" s="8">
        <v>630000</v>
      </c>
      <c r="O22" s="8">
        <v>630000</v>
      </c>
      <c r="P22" s="8">
        <f t="shared" si="0"/>
        <v>1944486.6099999999</v>
      </c>
    </row>
    <row r="23" spans="1:16" ht="26.4">
      <c r="A23" s="4" t="s">
        <v>33</v>
      </c>
      <c r="B23" s="4" t="s">
        <v>35</v>
      </c>
      <c r="C23" s="9" t="s">
        <v>34</v>
      </c>
      <c r="D23" s="7" t="s">
        <v>36</v>
      </c>
      <c r="E23" s="8">
        <v>268000</v>
      </c>
      <c r="F23" s="8">
        <v>268000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f t="shared" si="0"/>
        <v>268000</v>
      </c>
    </row>
    <row r="24" spans="1:16">
      <c r="A24" s="4" t="s">
        <v>37</v>
      </c>
      <c r="B24" s="4" t="s">
        <v>39</v>
      </c>
      <c r="C24" s="9" t="s">
        <v>38</v>
      </c>
      <c r="D24" s="7" t="s">
        <v>40</v>
      </c>
      <c r="E24" s="8">
        <v>373686.61</v>
      </c>
      <c r="F24" s="8">
        <v>373686.61</v>
      </c>
      <c r="G24" s="8">
        <v>0</v>
      </c>
      <c r="H24" s="8">
        <v>0</v>
      </c>
      <c r="I24" s="8">
        <v>0</v>
      </c>
      <c r="J24" s="8">
        <v>400000</v>
      </c>
      <c r="K24" s="8">
        <v>0</v>
      </c>
      <c r="L24" s="8">
        <v>0</v>
      </c>
      <c r="M24" s="8">
        <v>0</v>
      </c>
      <c r="N24" s="8">
        <v>400000</v>
      </c>
      <c r="O24" s="8">
        <v>400000</v>
      </c>
      <c r="P24" s="8">
        <f t="shared" si="0"/>
        <v>773686.61</v>
      </c>
    </row>
    <row r="25" spans="1:16" s="21" customFormat="1" ht="45" customHeight="1">
      <c r="A25" s="17"/>
      <c r="B25" s="17"/>
      <c r="C25" s="18"/>
      <c r="D25" s="19" t="s">
        <v>166</v>
      </c>
      <c r="E25" s="20">
        <f>F25+I25</f>
        <v>195536.61</v>
      </c>
      <c r="F25" s="20">
        <v>195536.61</v>
      </c>
      <c r="G25" s="20"/>
      <c r="H25" s="20"/>
      <c r="I25" s="20"/>
      <c r="J25" s="20">
        <f>K25+N25</f>
        <v>0</v>
      </c>
      <c r="K25" s="20"/>
      <c r="L25" s="20"/>
      <c r="M25" s="20"/>
      <c r="N25" s="20">
        <f>O25</f>
        <v>0</v>
      </c>
      <c r="O25" s="20"/>
      <c r="P25" s="20">
        <f>E25+J25</f>
        <v>195536.61</v>
      </c>
    </row>
    <row r="26" spans="1:16" s="21" customFormat="1" ht="45" customHeight="1">
      <c r="A26" s="17"/>
      <c r="B26" s="17"/>
      <c r="C26" s="18"/>
      <c r="D26" s="19" t="s">
        <v>167</v>
      </c>
      <c r="E26" s="20">
        <f>F26+I26</f>
        <v>178150</v>
      </c>
      <c r="F26" s="20">
        <f>100000+19650+47500+11000</f>
        <v>178150</v>
      </c>
      <c r="G26" s="20">
        <v>16107</v>
      </c>
      <c r="H26" s="20"/>
      <c r="I26" s="20"/>
      <c r="J26" s="20">
        <f>K26+N26</f>
        <v>400000</v>
      </c>
      <c r="K26" s="20"/>
      <c r="L26" s="20"/>
      <c r="M26" s="20"/>
      <c r="N26" s="20">
        <f>O26</f>
        <v>400000</v>
      </c>
      <c r="O26" s="20">
        <f>200000+200000</f>
        <v>400000</v>
      </c>
      <c r="P26" s="20">
        <f>E26+J26</f>
        <v>578150</v>
      </c>
    </row>
    <row r="27" spans="1:16">
      <c r="A27" s="4" t="s">
        <v>41</v>
      </c>
      <c r="B27" s="4" t="s">
        <v>43</v>
      </c>
      <c r="C27" s="9" t="s">
        <v>42</v>
      </c>
      <c r="D27" s="7" t="s">
        <v>44</v>
      </c>
      <c r="E27" s="8">
        <v>475600</v>
      </c>
      <c r="F27" s="8">
        <v>475600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f t="shared" si="0"/>
        <v>475600</v>
      </c>
    </row>
    <row r="28" spans="1:16" s="21" customFormat="1" ht="57.6" customHeight="1">
      <c r="A28" s="17"/>
      <c r="B28" s="17"/>
      <c r="C28" s="18"/>
      <c r="D28" s="19" t="s">
        <v>168</v>
      </c>
      <c r="E28" s="20">
        <f>F28+I28</f>
        <v>475600</v>
      </c>
      <c r="F28" s="20">
        <v>475600</v>
      </c>
      <c r="G28" s="20"/>
      <c r="H28" s="20"/>
      <c r="I28" s="20"/>
      <c r="J28" s="20">
        <f>K28+N28</f>
        <v>0</v>
      </c>
      <c r="K28" s="20"/>
      <c r="L28" s="20"/>
      <c r="M28" s="20"/>
      <c r="N28" s="20">
        <f>O28</f>
        <v>0</v>
      </c>
      <c r="O28" s="20"/>
      <c r="P28" s="20">
        <f>E28+J28</f>
        <v>475600</v>
      </c>
    </row>
    <row r="29" spans="1:16">
      <c r="A29" s="4" t="s">
        <v>45</v>
      </c>
      <c r="B29" s="4" t="s">
        <v>46</v>
      </c>
      <c r="C29" s="6"/>
      <c r="D29" s="7" t="s">
        <v>47</v>
      </c>
      <c r="E29" s="8">
        <v>10000</v>
      </c>
      <c r="F29" s="8">
        <v>10000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f t="shared" si="0"/>
        <v>10000</v>
      </c>
    </row>
    <row r="30" spans="1:16" ht="39.6">
      <c r="A30" s="10" t="s">
        <v>48</v>
      </c>
      <c r="B30" s="10" t="s">
        <v>50</v>
      </c>
      <c r="C30" s="11" t="s">
        <v>49</v>
      </c>
      <c r="D30" s="12" t="s">
        <v>51</v>
      </c>
      <c r="E30" s="13">
        <v>10000</v>
      </c>
      <c r="F30" s="13">
        <v>10000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f t="shared" si="0"/>
        <v>10000</v>
      </c>
    </row>
    <row r="31" spans="1:16">
      <c r="A31" s="4" t="s">
        <v>52</v>
      </c>
      <c r="B31" s="4" t="s">
        <v>53</v>
      </c>
      <c r="C31" s="6"/>
      <c r="D31" s="7" t="s">
        <v>54</v>
      </c>
      <c r="E31" s="8">
        <v>47000</v>
      </c>
      <c r="F31" s="8">
        <v>47000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f t="shared" si="0"/>
        <v>47000</v>
      </c>
    </row>
    <row r="32" spans="1:16" ht="26.4">
      <c r="A32" s="10" t="s">
        <v>55</v>
      </c>
      <c r="B32" s="10" t="s">
        <v>57</v>
      </c>
      <c r="C32" s="11" t="s">
        <v>56</v>
      </c>
      <c r="D32" s="12" t="s">
        <v>58</v>
      </c>
      <c r="E32" s="13">
        <v>47000</v>
      </c>
      <c r="F32" s="13">
        <v>47000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f t="shared" si="0"/>
        <v>47000</v>
      </c>
    </row>
    <row r="33" spans="1:16" ht="26.4">
      <c r="A33" s="4" t="s">
        <v>59</v>
      </c>
      <c r="B33" s="4" t="s">
        <v>60</v>
      </c>
      <c r="C33" s="9" t="s">
        <v>23</v>
      </c>
      <c r="D33" s="7" t="s">
        <v>61</v>
      </c>
      <c r="E33" s="8">
        <v>15000</v>
      </c>
      <c r="F33" s="8">
        <v>0</v>
      </c>
      <c r="G33" s="8">
        <v>0</v>
      </c>
      <c r="H33" s="8">
        <v>0</v>
      </c>
      <c r="I33" s="8">
        <v>15000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f t="shared" si="0"/>
        <v>15000</v>
      </c>
    </row>
    <row r="34" spans="1:16" ht="39.6">
      <c r="A34" s="4" t="s">
        <v>62</v>
      </c>
      <c r="B34" s="4" t="s">
        <v>64</v>
      </c>
      <c r="C34" s="9" t="s">
        <v>63</v>
      </c>
      <c r="D34" s="7" t="s">
        <v>65</v>
      </c>
      <c r="E34" s="8">
        <v>120000</v>
      </c>
      <c r="F34" s="8">
        <v>120000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f t="shared" si="0"/>
        <v>120000</v>
      </c>
    </row>
    <row r="35" spans="1:16">
      <c r="A35" s="4" t="s">
        <v>66</v>
      </c>
      <c r="B35" s="4" t="s">
        <v>67</v>
      </c>
      <c r="C35" s="6"/>
      <c r="D35" s="7" t="s">
        <v>68</v>
      </c>
      <c r="E35" s="8">
        <v>200</v>
      </c>
      <c r="F35" s="8">
        <v>200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f t="shared" si="0"/>
        <v>200</v>
      </c>
    </row>
    <row r="36" spans="1:16">
      <c r="A36" s="10" t="s">
        <v>69</v>
      </c>
      <c r="B36" s="10" t="s">
        <v>71</v>
      </c>
      <c r="C36" s="11" t="s">
        <v>70</v>
      </c>
      <c r="D36" s="12" t="s">
        <v>72</v>
      </c>
      <c r="E36" s="13">
        <v>200</v>
      </c>
      <c r="F36" s="13">
        <v>200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f t="shared" si="0"/>
        <v>200</v>
      </c>
    </row>
    <row r="37" spans="1:16" s="21" customFormat="1" ht="57" customHeight="1">
      <c r="A37" s="17"/>
      <c r="B37" s="17"/>
      <c r="C37" s="18"/>
      <c r="D37" s="19" t="s">
        <v>170</v>
      </c>
      <c r="E37" s="20">
        <f>F37+I37</f>
        <v>200</v>
      </c>
      <c r="F37" s="20">
        <v>200</v>
      </c>
      <c r="G37" s="20"/>
      <c r="H37" s="20"/>
      <c r="I37" s="20"/>
      <c r="J37" s="20">
        <f>K37+N37</f>
        <v>0</v>
      </c>
      <c r="K37" s="20"/>
      <c r="L37" s="20"/>
      <c r="M37" s="20"/>
      <c r="N37" s="20">
        <f>O37</f>
        <v>0</v>
      </c>
      <c r="O37" s="20"/>
      <c r="P37" s="20">
        <f>E37+J37</f>
        <v>200</v>
      </c>
    </row>
    <row r="38" spans="1:16" ht="52.8">
      <c r="A38" s="4" t="s">
        <v>73</v>
      </c>
      <c r="B38" s="4" t="s">
        <v>75</v>
      </c>
      <c r="C38" s="9" t="s">
        <v>74</v>
      </c>
      <c r="D38" s="7" t="s">
        <v>76</v>
      </c>
      <c r="E38" s="8">
        <v>-60000</v>
      </c>
      <c r="F38" s="8">
        <v>-60000</v>
      </c>
      <c r="G38" s="8">
        <v>0</v>
      </c>
      <c r="H38" s="8">
        <v>0</v>
      </c>
      <c r="I38" s="8">
        <v>0</v>
      </c>
      <c r="J38" s="8">
        <v>230000</v>
      </c>
      <c r="K38" s="8">
        <v>0</v>
      </c>
      <c r="L38" s="8">
        <v>0</v>
      </c>
      <c r="M38" s="8">
        <v>0</v>
      </c>
      <c r="N38" s="8">
        <v>230000</v>
      </c>
      <c r="O38" s="8">
        <v>230000</v>
      </c>
      <c r="P38" s="8">
        <f t="shared" si="0"/>
        <v>170000</v>
      </c>
    </row>
    <row r="39" spans="1:16">
      <c r="A39" s="4" t="s">
        <v>77</v>
      </c>
      <c r="B39" s="4" t="s">
        <v>28</v>
      </c>
      <c r="C39" s="9" t="s">
        <v>27</v>
      </c>
      <c r="D39" s="7" t="s">
        <v>29</v>
      </c>
      <c r="E39" s="8">
        <v>65000</v>
      </c>
      <c r="F39" s="8">
        <v>65000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f t="shared" si="0"/>
        <v>65000</v>
      </c>
    </row>
    <row r="40" spans="1:16" ht="26.4">
      <c r="A40" s="4" t="s">
        <v>78</v>
      </c>
      <c r="B40" s="5"/>
      <c r="C40" s="6"/>
      <c r="D40" s="7" t="s">
        <v>79</v>
      </c>
      <c r="E40" s="8">
        <v>2745733.13</v>
      </c>
      <c r="F40" s="8">
        <v>2745733.13</v>
      </c>
      <c r="G40" s="8">
        <v>62000</v>
      </c>
      <c r="H40" s="8">
        <v>0</v>
      </c>
      <c r="I40" s="8">
        <v>0</v>
      </c>
      <c r="J40" s="8">
        <v>1475000</v>
      </c>
      <c r="K40" s="8">
        <v>0</v>
      </c>
      <c r="L40" s="8">
        <v>0</v>
      </c>
      <c r="M40" s="8">
        <v>0</v>
      </c>
      <c r="N40" s="8">
        <v>1475000</v>
      </c>
      <c r="O40" s="8">
        <v>1475000</v>
      </c>
      <c r="P40" s="8">
        <f t="shared" si="0"/>
        <v>4220733.13</v>
      </c>
    </row>
    <row r="41" spans="1:16" ht="39.6">
      <c r="A41" s="4" t="s">
        <v>80</v>
      </c>
      <c r="B41" s="5"/>
      <c r="C41" s="6"/>
      <c r="D41" s="7" t="s">
        <v>81</v>
      </c>
      <c r="E41" s="8">
        <v>2745733.13</v>
      </c>
      <c r="F41" s="8">
        <v>2745733.13</v>
      </c>
      <c r="G41" s="8">
        <v>62000</v>
      </c>
      <c r="H41" s="8">
        <v>0</v>
      </c>
      <c r="I41" s="8">
        <v>0</v>
      </c>
      <c r="J41" s="8">
        <v>1475000</v>
      </c>
      <c r="K41" s="8">
        <v>0</v>
      </c>
      <c r="L41" s="8">
        <v>0</v>
      </c>
      <c r="M41" s="8">
        <v>0</v>
      </c>
      <c r="N41" s="8">
        <v>1475000</v>
      </c>
      <c r="O41" s="8">
        <v>1475000</v>
      </c>
      <c r="P41" s="8">
        <f t="shared" si="0"/>
        <v>4220733.13</v>
      </c>
    </row>
    <row r="42" spans="1:16">
      <c r="A42" s="4" t="s">
        <v>82</v>
      </c>
      <c r="B42" s="4" t="s">
        <v>84</v>
      </c>
      <c r="C42" s="9" t="s">
        <v>83</v>
      </c>
      <c r="D42" s="7" t="s">
        <v>85</v>
      </c>
      <c r="E42" s="8">
        <v>158740</v>
      </c>
      <c r="F42" s="8">
        <v>158740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f t="shared" si="0"/>
        <v>158740</v>
      </c>
    </row>
    <row r="43" spans="1:16" s="21" customFormat="1" ht="45" customHeight="1">
      <c r="A43" s="17"/>
      <c r="B43" s="17"/>
      <c r="C43" s="18"/>
      <c r="D43" s="19" t="s">
        <v>167</v>
      </c>
      <c r="E43" s="20">
        <f>F43+I43</f>
        <v>58740</v>
      </c>
      <c r="F43" s="20">
        <f>50000+8740</f>
        <v>58740</v>
      </c>
      <c r="G43" s="20"/>
      <c r="H43" s="20"/>
      <c r="I43" s="20"/>
      <c r="J43" s="20">
        <f>K43+N43</f>
        <v>0</v>
      </c>
      <c r="K43" s="20"/>
      <c r="L43" s="20"/>
      <c r="M43" s="20"/>
      <c r="N43" s="20">
        <f>O43</f>
        <v>0</v>
      </c>
      <c r="O43" s="20"/>
      <c r="P43" s="20">
        <f>E43+J43</f>
        <v>58740</v>
      </c>
    </row>
    <row r="44" spans="1:16" ht="66">
      <c r="A44" s="4" t="s">
        <v>86</v>
      </c>
      <c r="B44" s="4" t="s">
        <v>88</v>
      </c>
      <c r="C44" s="9" t="s">
        <v>87</v>
      </c>
      <c r="D44" s="7" t="s">
        <v>89</v>
      </c>
      <c r="E44" s="8">
        <v>2586993.13</v>
      </c>
      <c r="F44" s="8">
        <v>2586993.13</v>
      </c>
      <c r="G44" s="8">
        <v>62000</v>
      </c>
      <c r="H44" s="8">
        <v>0</v>
      </c>
      <c r="I44" s="8">
        <v>0</v>
      </c>
      <c r="J44" s="8">
        <v>1475000</v>
      </c>
      <c r="K44" s="8">
        <v>0</v>
      </c>
      <c r="L44" s="8">
        <v>0</v>
      </c>
      <c r="M44" s="8">
        <v>0</v>
      </c>
      <c r="N44" s="8">
        <v>1475000</v>
      </c>
      <c r="O44" s="8">
        <v>1475000</v>
      </c>
      <c r="P44" s="8">
        <f t="shared" si="0"/>
        <v>4061993.13</v>
      </c>
    </row>
    <row r="45" spans="1:16" s="21" customFormat="1" ht="45" customHeight="1">
      <c r="A45" s="17"/>
      <c r="B45" s="17"/>
      <c r="C45" s="18"/>
      <c r="D45" s="19" t="s">
        <v>169</v>
      </c>
      <c r="E45" s="20">
        <f>F45+I45</f>
        <v>285873.13</v>
      </c>
      <c r="F45" s="20">
        <f>1010873.13-725000</f>
        <v>285873.13</v>
      </c>
      <c r="G45" s="20"/>
      <c r="H45" s="20"/>
      <c r="I45" s="20"/>
      <c r="J45" s="20">
        <f>K45+N45</f>
        <v>725000</v>
      </c>
      <c r="K45" s="20"/>
      <c r="L45" s="20"/>
      <c r="M45" s="20"/>
      <c r="N45" s="20">
        <f>O45</f>
        <v>725000</v>
      </c>
      <c r="O45" s="20">
        <v>725000</v>
      </c>
      <c r="P45" s="20">
        <f>E45+J45</f>
        <v>1010873.13</v>
      </c>
    </row>
    <row r="46" spans="1:16" s="21" customFormat="1" ht="45" customHeight="1">
      <c r="A46" s="17"/>
      <c r="B46" s="17"/>
      <c r="C46" s="18"/>
      <c r="D46" s="19" t="s">
        <v>167</v>
      </c>
      <c r="E46" s="20">
        <f>F46+I46</f>
        <v>1056020</v>
      </c>
      <c r="F46" s="20">
        <v>1056020</v>
      </c>
      <c r="G46" s="20">
        <v>62000</v>
      </c>
      <c r="H46" s="20"/>
      <c r="I46" s="20"/>
      <c r="J46" s="20">
        <f>K46+N46</f>
        <v>900000</v>
      </c>
      <c r="K46" s="20"/>
      <c r="L46" s="20"/>
      <c r="M46" s="20"/>
      <c r="N46" s="20">
        <f>O46</f>
        <v>900000</v>
      </c>
      <c r="O46" s="20">
        <v>900000</v>
      </c>
      <c r="P46" s="20">
        <f>E46+J46</f>
        <v>1956020</v>
      </c>
    </row>
    <row r="47" spans="1:16" ht="39.6">
      <c r="A47" s="4" t="s">
        <v>90</v>
      </c>
      <c r="B47" s="5"/>
      <c r="C47" s="6"/>
      <c r="D47" s="7" t="s">
        <v>91</v>
      </c>
      <c r="E47" s="8">
        <v>2542000</v>
      </c>
      <c r="F47" s="8">
        <v>2542000</v>
      </c>
      <c r="G47" s="8">
        <v>0</v>
      </c>
      <c r="H47" s="8">
        <v>0</v>
      </c>
      <c r="I47" s="8">
        <v>0</v>
      </c>
      <c r="J47" s="8">
        <v>40000</v>
      </c>
      <c r="K47" s="8">
        <v>0</v>
      </c>
      <c r="L47" s="8">
        <v>0</v>
      </c>
      <c r="M47" s="8">
        <v>0</v>
      </c>
      <c r="N47" s="8">
        <v>40000</v>
      </c>
      <c r="O47" s="8">
        <v>40000</v>
      </c>
      <c r="P47" s="8">
        <f t="shared" si="0"/>
        <v>2582000</v>
      </c>
    </row>
    <row r="48" spans="1:16" ht="39.6">
      <c r="A48" s="4" t="s">
        <v>92</v>
      </c>
      <c r="B48" s="5"/>
      <c r="C48" s="6"/>
      <c r="D48" s="7" t="s">
        <v>91</v>
      </c>
      <c r="E48" s="8">
        <v>2542000</v>
      </c>
      <c r="F48" s="8">
        <v>2542000</v>
      </c>
      <c r="G48" s="8">
        <v>0</v>
      </c>
      <c r="H48" s="8">
        <v>0</v>
      </c>
      <c r="I48" s="8">
        <v>0</v>
      </c>
      <c r="J48" s="8">
        <v>40000</v>
      </c>
      <c r="K48" s="8">
        <v>0</v>
      </c>
      <c r="L48" s="8">
        <v>0</v>
      </c>
      <c r="M48" s="8">
        <v>0</v>
      </c>
      <c r="N48" s="8">
        <v>40000</v>
      </c>
      <c r="O48" s="8">
        <v>40000</v>
      </c>
      <c r="P48" s="8">
        <f t="shared" si="0"/>
        <v>2582000</v>
      </c>
    </row>
    <row r="49" spans="1:16" ht="79.2">
      <c r="A49" s="4" t="s">
        <v>93</v>
      </c>
      <c r="B49" s="4" t="s">
        <v>94</v>
      </c>
      <c r="C49" s="6"/>
      <c r="D49" s="7" t="s">
        <v>95</v>
      </c>
      <c r="E49" s="8">
        <v>2009000</v>
      </c>
      <c r="F49" s="8">
        <v>2009000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f t="shared" si="0"/>
        <v>2009000</v>
      </c>
    </row>
    <row r="50" spans="1:16" ht="79.2">
      <c r="A50" s="10" t="s">
        <v>96</v>
      </c>
      <c r="B50" s="10" t="s">
        <v>97</v>
      </c>
      <c r="C50" s="11" t="s">
        <v>49</v>
      </c>
      <c r="D50" s="12" t="s">
        <v>98</v>
      </c>
      <c r="E50" s="13">
        <v>-2829183.83</v>
      </c>
      <c r="F50" s="13">
        <v>-2829183.83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f t="shared" si="0"/>
        <v>-2829183.83</v>
      </c>
    </row>
    <row r="51" spans="1:16" ht="79.2">
      <c r="A51" s="10" t="s">
        <v>99</v>
      </c>
      <c r="B51" s="10" t="s">
        <v>100</v>
      </c>
      <c r="C51" s="11" t="s">
        <v>49</v>
      </c>
      <c r="D51" s="12" t="s">
        <v>101</v>
      </c>
      <c r="E51" s="13">
        <v>-163000</v>
      </c>
      <c r="F51" s="13">
        <v>-163000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f t="shared" si="0"/>
        <v>-163000</v>
      </c>
    </row>
    <row r="52" spans="1:16" ht="79.2">
      <c r="A52" s="10" t="s">
        <v>102</v>
      </c>
      <c r="B52" s="10" t="s">
        <v>104</v>
      </c>
      <c r="C52" s="11" t="s">
        <v>103</v>
      </c>
      <c r="D52" s="12" t="s">
        <v>105</v>
      </c>
      <c r="E52" s="13">
        <v>-190000</v>
      </c>
      <c r="F52" s="13">
        <v>-190000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f t="shared" si="0"/>
        <v>-190000</v>
      </c>
    </row>
    <row r="53" spans="1:16" ht="79.2">
      <c r="A53" s="10" t="s">
        <v>106</v>
      </c>
      <c r="B53" s="10" t="s">
        <v>107</v>
      </c>
      <c r="C53" s="11" t="s">
        <v>103</v>
      </c>
      <c r="D53" s="12" t="s">
        <v>108</v>
      </c>
      <c r="E53" s="13">
        <v>-450000</v>
      </c>
      <c r="F53" s="13">
        <v>-450000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f t="shared" si="0"/>
        <v>-450000</v>
      </c>
    </row>
    <row r="54" spans="1:16" ht="26.4">
      <c r="A54" s="10" t="s">
        <v>109</v>
      </c>
      <c r="B54" s="10" t="s">
        <v>110</v>
      </c>
      <c r="C54" s="11" t="s">
        <v>103</v>
      </c>
      <c r="D54" s="12" t="s">
        <v>111</v>
      </c>
      <c r="E54" s="13">
        <v>-177000</v>
      </c>
      <c r="F54" s="13">
        <v>-177000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f t="shared" si="0"/>
        <v>-177000</v>
      </c>
    </row>
    <row r="55" spans="1:16" ht="26.4">
      <c r="A55" s="10" t="s">
        <v>112</v>
      </c>
      <c r="B55" s="10" t="s">
        <v>114</v>
      </c>
      <c r="C55" s="11" t="s">
        <v>113</v>
      </c>
      <c r="D55" s="12" t="s">
        <v>115</v>
      </c>
      <c r="E55" s="13">
        <v>5818183.8300000001</v>
      </c>
      <c r="F55" s="13">
        <v>5818183.8300000001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f t="shared" si="0"/>
        <v>5818183.8300000001</v>
      </c>
    </row>
    <row r="56" spans="1:16" ht="92.4">
      <c r="A56" s="4" t="s">
        <v>116</v>
      </c>
      <c r="B56" s="4" t="s">
        <v>117</v>
      </c>
      <c r="C56" s="6"/>
      <c r="D56" s="7" t="s">
        <v>118</v>
      </c>
      <c r="E56" s="8">
        <v>51000</v>
      </c>
      <c r="F56" s="8">
        <v>51000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f t="shared" si="0"/>
        <v>51000</v>
      </c>
    </row>
    <row r="57" spans="1:16" ht="39.6">
      <c r="A57" s="10" t="s">
        <v>119</v>
      </c>
      <c r="B57" s="10" t="s">
        <v>120</v>
      </c>
      <c r="C57" s="11" t="s">
        <v>103</v>
      </c>
      <c r="D57" s="12" t="s">
        <v>121</v>
      </c>
      <c r="E57" s="13">
        <v>51000</v>
      </c>
      <c r="F57" s="13">
        <v>51000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3">
        <f t="shared" si="0"/>
        <v>51000</v>
      </c>
    </row>
    <row r="58" spans="1:16" s="21" customFormat="1" ht="45" customHeight="1">
      <c r="A58" s="17"/>
      <c r="B58" s="17"/>
      <c r="C58" s="18"/>
      <c r="D58" s="19" t="s">
        <v>167</v>
      </c>
      <c r="E58" s="20">
        <f>F58+I58</f>
        <v>51000</v>
      </c>
      <c r="F58" s="20">
        <v>51000</v>
      </c>
      <c r="G58" s="20"/>
      <c r="H58" s="20"/>
      <c r="I58" s="20"/>
      <c r="J58" s="20">
        <f>K58+N58</f>
        <v>0</v>
      </c>
      <c r="K58" s="20"/>
      <c r="L58" s="20"/>
      <c r="M58" s="20"/>
      <c r="N58" s="20">
        <f>O58</f>
        <v>0</v>
      </c>
      <c r="O58" s="20"/>
      <c r="P58" s="20">
        <f>E58+J58</f>
        <v>51000</v>
      </c>
    </row>
    <row r="59" spans="1:16" ht="66">
      <c r="A59" s="4" t="s">
        <v>122</v>
      </c>
      <c r="B59" s="4" t="s">
        <v>124</v>
      </c>
      <c r="C59" s="9" t="s">
        <v>123</v>
      </c>
      <c r="D59" s="7" t="s">
        <v>125</v>
      </c>
      <c r="E59" s="8">
        <v>195000</v>
      </c>
      <c r="F59" s="8">
        <v>195000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f t="shared" si="0"/>
        <v>195000</v>
      </c>
    </row>
    <row r="60" spans="1:16">
      <c r="A60" s="4" t="s">
        <v>126</v>
      </c>
      <c r="B60" s="4" t="s">
        <v>46</v>
      </c>
      <c r="C60" s="6"/>
      <c r="D60" s="7" t="s">
        <v>47</v>
      </c>
      <c r="E60" s="8">
        <v>37000</v>
      </c>
      <c r="F60" s="8">
        <v>37000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f t="shared" si="0"/>
        <v>37000</v>
      </c>
    </row>
    <row r="61" spans="1:16" ht="26.4">
      <c r="A61" s="10" t="s">
        <v>127</v>
      </c>
      <c r="B61" s="10" t="s">
        <v>128</v>
      </c>
      <c r="C61" s="11" t="s">
        <v>49</v>
      </c>
      <c r="D61" s="12" t="s">
        <v>129</v>
      </c>
      <c r="E61" s="13">
        <v>37000</v>
      </c>
      <c r="F61" s="13">
        <v>37000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f t="shared" si="0"/>
        <v>37000</v>
      </c>
    </row>
    <row r="62" spans="1:16" ht="26.4">
      <c r="A62" s="4" t="s">
        <v>130</v>
      </c>
      <c r="B62" s="4" t="s">
        <v>132</v>
      </c>
      <c r="C62" s="9" t="s">
        <v>131</v>
      </c>
      <c r="D62" s="7" t="s">
        <v>133</v>
      </c>
      <c r="E62" s="8">
        <v>250000</v>
      </c>
      <c r="F62" s="8">
        <v>250000</v>
      </c>
      <c r="G62" s="8">
        <v>0</v>
      </c>
      <c r="H62" s="8">
        <v>0</v>
      </c>
      <c r="I62" s="8">
        <v>0</v>
      </c>
      <c r="J62" s="8">
        <v>40000</v>
      </c>
      <c r="K62" s="8">
        <v>0</v>
      </c>
      <c r="L62" s="8">
        <v>0</v>
      </c>
      <c r="M62" s="8">
        <v>0</v>
      </c>
      <c r="N62" s="8">
        <v>40000</v>
      </c>
      <c r="O62" s="8">
        <v>40000</v>
      </c>
      <c r="P62" s="8">
        <f t="shared" si="0"/>
        <v>290000</v>
      </c>
    </row>
    <row r="63" spans="1:16" ht="39.6">
      <c r="A63" s="4" t="s">
        <v>134</v>
      </c>
      <c r="B63" s="5"/>
      <c r="C63" s="6"/>
      <c r="D63" s="7" t="s">
        <v>135</v>
      </c>
      <c r="E63" s="8">
        <f>E64</f>
        <v>-1066656.68</v>
      </c>
      <c r="F63" s="8">
        <f t="shared" ref="F63:P63" si="1">F64</f>
        <v>-1066656.68</v>
      </c>
      <c r="G63" s="8">
        <f t="shared" si="1"/>
        <v>-851444.69</v>
      </c>
      <c r="H63" s="8">
        <f t="shared" si="1"/>
        <v>-41054.689999999995</v>
      </c>
      <c r="I63" s="8">
        <f t="shared" si="1"/>
        <v>0</v>
      </c>
      <c r="J63" s="8">
        <f t="shared" si="1"/>
        <v>0</v>
      </c>
      <c r="K63" s="8">
        <f t="shared" si="1"/>
        <v>0</v>
      </c>
      <c r="L63" s="8">
        <f t="shared" si="1"/>
        <v>0</v>
      </c>
      <c r="M63" s="8">
        <f t="shared" si="1"/>
        <v>0</v>
      </c>
      <c r="N63" s="8">
        <f t="shared" si="1"/>
        <v>0</v>
      </c>
      <c r="O63" s="8">
        <f t="shared" si="1"/>
        <v>0</v>
      </c>
      <c r="P63" s="8">
        <f t="shared" si="1"/>
        <v>-1066656.68</v>
      </c>
    </row>
    <row r="64" spans="1:16">
      <c r="A64" s="4" t="s">
        <v>136</v>
      </c>
      <c r="B64" s="5"/>
      <c r="C64" s="6"/>
      <c r="D64" s="7" t="s">
        <v>137</v>
      </c>
      <c r="E64" s="8">
        <f>E65+E67+E70</f>
        <v>-1066656.68</v>
      </c>
      <c r="F64" s="8">
        <f t="shared" ref="F64:P64" si="2">F65+F67+F70</f>
        <v>-1066656.68</v>
      </c>
      <c r="G64" s="8">
        <f t="shared" si="2"/>
        <v>-851444.69</v>
      </c>
      <c r="H64" s="8">
        <f t="shared" si="2"/>
        <v>-41054.689999999995</v>
      </c>
      <c r="I64" s="8">
        <f t="shared" si="2"/>
        <v>0</v>
      </c>
      <c r="J64" s="8">
        <f t="shared" si="2"/>
        <v>0</v>
      </c>
      <c r="K64" s="8">
        <f t="shared" si="2"/>
        <v>0</v>
      </c>
      <c r="L64" s="8">
        <f t="shared" si="2"/>
        <v>0</v>
      </c>
      <c r="M64" s="8">
        <f t="shared" si="2"/>
        <v>0</v>
      </c>
      <c r="N64" s="8">
        <f t="shared" si="2"/>
        <v>0</v>
      </c>
      <c r="O64" s="8">
        <f t="shared" si="2"/>
        <v>0</v>
      </c>
      <c r="P64" s="8">
        <f t="shared" si="2"/>
        <v>-1066656.68</v>
      </c>
    </row>
    <row r="65" spans="1:16">
      <c r="A65" s="4" t="s">
        <v>138</v>
      </c>
      <c r="B65" s="4" t="s">
        <v>140</v>
      </c>
      <c r="C65" s="9" t="s">
        <v>139</v>
      </c>
      <c r="D65" s="7" t="s">
        <v>141</v>
      </c>
      <c r="E65" s="8">
        <v>-363750.99</v>
      </c>
      <c r="F65" s="8">
        <v>-363750.99</v>
      </c>
      <c r="G65" s="8">
        <v>-291823.33</v>
      </c>
      <c r="H65" s="8">
        <v>-2902.74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f t="shared" si="0"/>
        <v>-363750.99</v>
      </c>
    </row>
    <row r="66" spans="1:16" s="21" customFormat="1" ht="32.4" customHeight="1">
      <c r="A66" s="17"/>
      <c r="B66" s="17"/>
      <c r="C66" s="18"/>
      <c r="D66" s="19" t="s">
        <v>171</v>
      </c>
      <c r="E66" s="20">
        <f>F66+I66</f>
        <v>-363750.99</v>
      </c>
      <c r="F66" s="20">
        <v>-363750.99</v>
      </c>
      <c r="G66" s="20">
        <v>-291823.33</v>
      </c>
      <c r="H66" s="20">
        <v>-2902.74</v>
      </c>
      <c r="I66" s="20"/>
      <c r="J66" s="20">
        <f>K66+N66</f>
        <v>0</v>
      </c>
      <c r="K66" s="20"/>
      <c r="L66" s="20"/>
      <c r="M66" s="20"/>
      <c r="N66" s="20">
        <f>O66</f>
        <v>0</v>
      </c>
      <c r="O66" s="20"/>
      <c r="P66" s="20">
        <f>E66+J66</f>
        <v>-363750.99</v>
      </c>
    </row>
    <row r="67" spans="1:16" ht="26.4">
      <c r="A67" s="4" t="s">
        <v>142</v>
      </c>
      <c r="B67" s="4" t="s">
        <v>144</v>
      </c>
      <c r="C67" s="9" t="s">
        <v>143</v>
      </c>
      <c r="D67" s="7" t="s">
        <v>145</v>
      </c>
      <c r="E67" s="8">
        <f>-739905.69+10000</f>
        <v>-729905.69</v>
      </c>
      <c r="F67" s="8">
        <f>-739905.69+10000</f>
        <v>-729905.69</v>
      </c>
      <c r="G67" s="8">
        <v>-559621.36</v>
      </c>
      <c r="H67" s="8">
        <v>-38151.949999999997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f t="shared" si="0"/>
        <v>-729905.69</v>
      </c>
    </row>
    <row r="68" spans="1:16" s="21" customFormat="1" ht="32.4" customHeight="1">
      <c r="A68" s="17"/>
      <c r="B68" s="17"/>
      <c r="C68" s="18"/>
      <c r="D68" s="19" t="s">
        <v>171</v>
      </c>
      <c r="E68" s="20">
        <f>F68+I68</f>
        <v>-859905.69</v>
      </c>
      <c r="F68" s="20">
        <v>-859905.69</v>
      </c>
      <c r="G68" s="20">
        <v>-559621.36</v>
      </c>
      <c r="H68" s="20">
        <v>-38151.949999999997</v>
      </c>
      <c r="I68" s="20"/>
      <c r="J68" s="20">
        <f>K68+N68</f>
        <v>0</v>
      </c>
      <c r="K68" s="20"/>
      <c r="L68" s="20"/>
      <c r="M68" s="20"/>
      <c r="N68" s="20">
        <f>O68</f>
        <v>0</v>
      </c>
      <c r="O68" s="20"/>
      <c r="P68" s="20">
        <f>E68+J68</f>
        <v>-859905.69</v>
      </c>
    </row>
    <row r="69" spans="1:16" s="21" customFormat="1" ht="45" customHeight="1">
      <c r="A69" s="17"/>
      <c r="B69" s="17"/>
      <c r="C69" s="18"/>
      <c r="D69" s="19" t="s">
        <v>167</v>
      </c>
      <c r="E69" s="20">
        <f>F69+I69</f>
        <v>30000</v>
      </c>
      <c r="F69" s="20">
        <f>15000+5000+10000</f>
        <v>30000</v>
      </c>
      <c r="G69" s="20"/>
      <c r="H69" s="20"/>
      <c r="I69" s="20"/>
      <c r="J69" s="20">
        <f>K69+N69</f>
        <v>0</v>
      </c>
      <c r="K69" s="20"/>
      <c r="L69" s="20"/>
      <c r="M69" s="20"/>
      <c r="N69" s="20">
        <f>O69</f>
        <v>0</v>
      </c>
      <c r="O69" s="20"/>
      <c r="P69" s="20">
        <f>E69+J69</f>
        <v>30000</v>
      </c>
    </row>
    <row r="70" spans="1:16">
      <c r="A70" s="4" t="s">
        <v>146</v>
      </c>
      <c r="B70" s="4" t="s">
        <v>148</v>
      </c>
      <c r="C70" s="9" t="s">
        <v>147</v>
      </c>
      <c r="D70" s="7" t="s">
        <v>149</v>
      </c>
      <c r="E70" s="8">
        <v>27000</v>
      </c>
      <c r="F70" s="8">
        <v>27000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f t="shared" si="0"/>
        <v>27000</v>
      </c>
    </row>
    <row r="71" spans="1:16" s="21" customFormat="1" ht="45" customHeight="1">
      <c r="A71" s="17"/>
      <c r="B71" s="17"/>
      <c r="C71" s="18"/>
      <c r="D71" s="19" t="s">
        <v>167</v>
      </c>
      <c r="E71" s="20">
        <f>F71+I71</f>
        <v>27000</v>
      </c>
      <c r="F71" s="20">
        <v>27000</v>
      </c>
      <c r="G71" s="20"/>
      <c r="H71" s="20"/>
      <c r="I71" s="20"/>
      <c r="J71" s="20">
        <f>K71+N71</f>
        <v>0</v>
      </c>
      <c r="K71" s="20"/>
      <c r="L71" s="20"/>
      <c r="M71" s="20"/>
      <c r="N71" s="20">
        <f>O71</f>
        <v>0</v>
      </c>
      <c r="O71" s="20"/>
      <c r="P71" s="20">
        <f>E71+J71</f>
        <v>27000</v>
      </c>
    </row>
    <row r="72" spans="1:16" ht="26.4">
      <c r="A72" s="4" t="s">
        <v>150</v>
      </c>
      <c r="B72" s="5"/>
      <c r="C72" s="6"/>
      <c r="D72" s="7" t="s">
        <v>151</v>
      </c>
      <c r="E72" s="8">
        <v>154400</v>
      </c>
      <c r="F72" s="8">
        <v>154400</v>
      </c>
      <c r="G72" s="8">
        <v>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f t="shared" si="0"/>
        <v>154400</v>
      </c>
    </row>
    <row r="73" spans="1:16" ht="26.4">
      <c r="A73" s="4" t="s">
        <v>152</v>
      </c>
      <c r="B73" s="5"/>
      <c r="C73" s="6"/>
      <c r="D73" s="7" t="s">
        <v>151</v>
      </c>
      <c r="E73" s="8">
        <v>154400</v>
      </c>
      <c r="F73" s="8">
        <v>154400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f t="shared" si="0"/>
        <v>154400</v>
      </c>
    </row>
    <row r="74" spans="1:16" ht="52.8">
      <c r="A74" s="4" t="s">
        <v>153</v>
      </c>
      <c r="B74" s="4" t="s">
        <v>154</v>
      </c>
      <c r="C74" s="9" t="s">
        <v>74</v>
      </c>
      <c r="D74" s="7" t="s">
        <v>155</v>
      </c>
      <c r="E74" s="8">
        <v>154400</v>
      </c>
      <c r="F74" s="8">
        <v>154400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f t="shared" si="0"/>
        <v>154400</v>
      </c>
    </row>
    <row r="75" spans="1:16">
      <c r="A75" s="5"/>
      <c r="B75" s="4" t="s">
        <v>156</v>
      </c>
      <c r="C75" s="6"/>
      <c r="D75" s="8" t="s">
        <v>6</v>
      </c>
      <c r="E75" s="8">
        <f>5880963.06+10000</f>
        <v>5890963.0599999996</v>
      </c>
      <c r="F75" s="8">
        <f>5774963.06+10000</f>
        <v>5784963.0599999996</v>
      </c>
      <c r="G75" s="8">
        <v>-789444.69</v>
      </c>
      <c r="H75" s="8">
        <v>8945.3100000000049</v>
      </c>
      <c r="I75" s="8">
        <v>106000</v>
      </c>
      <c r="J75" s="8">
        <v>2145000</v>
      </c>
      <c r="K75" s="8">
        <v>0</v>
      </c>
      <c r="L75" s="8">
        <v>0</v>
      </c>
      <c r="M75" s="8">
        <v>0</v>
      </c>
      <c r="N75" s="8">
        <v>2145000</v>
      </c>
      <c r="O75" s="8">
        <v>2145000</v>
      </c>
      <c r="P75" s="8">
        <f>E75+J75</f>
        <v>8035963.0599999996</v>
      </c>
    </row>
    <row r="76" spans="1:16">
      <c r="E76" s="22"/>
      <c r="J76" s="22"/>
    </row>
    <row r="78" spans="1:16">
      <c r="B78" s="14" t="s">
        <v>157</v>
      </c>
      <c r="E78" s="22"/>
      <c r="I78" s="14"/>
      <c r="O78" s="16" t="s">
        <v>158</v>
      </c>
    </row>
    <row r="81" spans="1:1">
      <c r="A81" s="15"/>
    </row>
    <row r="82" spans="1:1">
      <c r="A82" s="15"/>
    </row>
    <row r="83" spans="1:1">
      <c r="A83" s="15"/>
    </row>
    <row r="84" spans="1:1">
      <c r="A84" s="15"/>
    </row>
  </sheetData>
  <mergeCells count="24">
    <mergeCell ref="I12:I14"/>
    <mergeCell ref="J11:O11"/>
    <mergeCell ref="N12:N14"/>
    <mergeCell ref="J12:J14"/>
    <mergeCell ref="K12:K14"/>
    <mergeCell ref="L12:M12"/>
    <mergeCell ref="L13:L14"/>
    <mergeCell ref="M13:M14"/>
    <mergeCell ref="A6:P6"/>
    <mergeCell ref="A7:P7"/>
    <mergeCell ref="A8:P8"/>
    <mergeCell ref="A9:P9"/>
    <mergeCell ref="A11:A14"/>
    <mergeCell ref="B11:B14"/>
    <mergeCell ref="C11:C14"/>
    <mergeCell ref="D11:D14"/>
    <mergeCell ref="E11:I11"/>
    <mergeCell ref="E12:E14"/>
    <mergeCell ref="F12:F14"/>
    <mergeCell ref="G12:H12"/>
    <mergeCell ref="O13:O14"/>
    <mergeCell ref="P11:P14"/>
    <mergeCell ref="G13:G14"/>
    <mergeCell ref="H13:H14"/>
  </mergeCells>
  <pageMargins left="0.19685039370078741" right="0.19685039370078741" top="0.39370078740157483" bottom="0.19685039370078741" header="0" footer="0"/>
  <pageSetup paperSize="9" scale="74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doxodu-7</cp:lastModifiedBy>
  <cp:lastPrinted>2017-05-23T08:13:04Z</cp:lastPrinted>
  <dcterms:created xsi:type="dcterms:W3CDTF">2017-05-22T13:21:55Z</dcterms:created>
  <dcterms:modified xsi:type="dcterms:W3CDTF">2017-05-23T09:26:13Z</dcterms:modified>
</cp:coreProperties>
</file>