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2120" windowHeight="8580" activeTab="0"/>
  </bookViews>
  <sheets>
    <sheet name="2016" sheetId="1" r:id="rId1"/>
    <sheet name="Лист1" sheetId="2" r:id="rId2"/>
  </sheets>
  <definedNames>
    <definedName name="_xlnm.Print_Titles" localSheetId="0">'2016'!$2:$4</definedName>
  </definedNames>
  <calcPr fullCalcOnLoad="1"/>
</workbook>
</file>

<file path=xl/sharedStrings.xml><?xml version="1.0" encoding="utf-8"?>
<sst xmlns="http://schemas.openxmlformats.org/spreadsheetml/2006/main" count="376" uniqueCount="288">
  <si>
    <t>Найменування показника</t>
  </si>
  <si>
    <t>ВИДАТКИ</t>
  </si>
  <si>
    <t>Державне управління</t>
  </si>
  <si>
    <t>Органи місцевого самоврядування</t>
  </si>
  <si>
    <t>Освіта</t>
  </si>
  <si>
    <t>Соціальний захист та соціальне забезпечення</t>
  </si>
  <si>
    <t>Територіальні центри і відділення соціальної допомоги на дому</t>
  </si>
  <si>
    <t>Культура і мистецтво</t>
  </si>
  <si>
    <t>Засоби масової інформації</t>
  </si>
  <si>
    <t>Фізична культура і спорт</t>
  </si>
  <si>
    <t>Будівництво</t>
  </si>
  <si>
    <t>Капітальні вкладення</t>
  </si>
  <si>
    <t>Видатки, не віднесені до основних груп</t>
  </si>
  <si>
    <t>РАЗОМ ВИДАТКІВ</t>
  </si>
  <si>
    <t>010000</t>
  </si>
  <si>
    <t>070000</t>
  </si>
  <si>
    <t>080000</t>
  </si>
  <si>
    <t>090000</t>
  </si>
  <si>
    <t>090405</t>
  </si>
  <si>
    <t>091204</t>
  </si>
  <si>
    <t>110000</t>
  </si>
  <si>
    <t>120000</t>
  </si>
  <si>
    <t>130000</t>
  </si>
  <si>
    <t>150000</t>
  </si>
  <si>
    <t>150101</t>
  </si>
  <si>
    <t>170000</t>
  </si>
  <si>
    <t>250000</t>
  </si>
  <si>
    <t>900201</t>
  </si>
  <si>
    <t>170703</t>
  </si>
  <si>
    <t>Видатки, на фінансування робіт, пов'язаних з будівництвом, реконструкцією ремонтом і утриманням автомобільних доріг загального користування</t>
  </si>
  <si>
    <t>Фонд охорони навколишнього природного середовища</t>
  </si>
  <si>
    <t>010116</t>
  </si>
  <si>
    <t>170102</t>
  </si>
  <si>
    <t>230000</t>
  </si>
  <si>
    <t>230101</t>
  </si>
  <si>
    <t>Обслуговування державного боргу</t>
  </si>
  <si>
    <t>Сплата процентів по залучених кредитних ресурсах</t>
  </si>
  <si>
    <t>250306</t>
  </si>
  <si>
    <t>Охорона здоров'я</t>
  </si>
  <si>
    <t>090302</t>
  </si>
  <si>
    <t>090303</t>
  </si>
  <si>
    <t>090304</t>
  </si>
  <si>
    <t>090305</t>
  </si>
  <si>
    <t>090416</t>
  </si>
  <si>
    <t>091103</t>
  </si>
  <si>
    <t>091209</t>
  </si>
  <si>
    <t>091300</t>
  </si>
  <si>
    <t>110201</t>
  </si>
  <si>
    <t>110204</t>
  </si>
  <si>
    <t>110502</t>
  </si>
  <si>
    <t>120201</t>
  </si>
  <si>
    <t>130102</t>
  </si>
  <si>
    <t>130203</t>
  </si>
  <si>
    <t>250102</t>
  </si>
  <si>
    <t>250404</t>
  </si>
  <si>
    <t>250311</t>
  </si>
  <si>
    <t>Допомога у зв'язку з вагітністю і пологами</t>
  </si>
  <si>
    <t>Допомога на догляд за дитиною віком до 3 років незастрахованим матерям</t>
  </si>
  <si>
    <t>Одноразова допомога при народженні дитини</t>
  </si>
  <si>
    <t>Допомога на дітей, які перебувають під опікою чи піклуванням</t>
  </si>
  <si>
    <t>Додаткові виплати населенню на покриття витрат на оплату житлово-комунальних послуг</t>
  </si>
  <si>
    <t>Інші видатки на соціальний захист ветеранів війни та праці</t>
  </si>
  <si>
    <t>Соціальні програми і заходи державних органів у справах молоді</t>
  </si>
  <si>
    <t>Фінансова підтримка громадських організацій інвалідів і ветеранів</t>
  </si>
  <si>
    <t>Державна соціальна допомога інвалідам з дитинства та дітям інвалідам</t>
  </si>
  <si>
    <t>Бібліотеки</t>
  </si>
  <si>
    <t xml:space="preserve">Палаци і будинки культури </t>
  </si>
  <si>
    <t>Інші культурно-освітні заклади і заходи</t>
  </si>
  <si>
    <t>Періодичні видання (газети та журнали)</t>
  </si>
  <si>
    <t>Проведення навчально-тренувальних зборів і змагань</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</si>
  <si>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</si>
  <si>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Транспорт, дорожнє господарство, зв'язок телекомунікації та інфориматика</t>
  </si>
  <si>
    <t>Резервний фонд</t>
  </si>
  <si>
    <t>Кошти, що передаються із загального фонду бюджету до бюджету розвитку (спеціального фонду)</t>
  </si>
  <si>
    <t xml:space="preserve">Дотації вирівнювання, що передаються з районних бюджетів </t>
  </si>
  <si>
    <t xml:space="preserve">Інші видатки </t>
  </si>
  <si>
    <t>Загальний фонд</t>
  </si>
  <si>
    <t>Спеціальний фонд</t>
  </si>
  <si>
    <t>Всього</t>
  </si>
  <si>
    <t>090401</t>
  </si>
  <si>
    <t>180404</t>
  </si>
  <si>
    <t>180000</t>
  </si>
  <si>
    <t>Субвенція обласному бюджету на утримання об'єктів спільного користування</t>
  </si>
  <si>
    <t>250323</t>
  </si>
  <si>
    <t>200000</t>
  </si>
  <si>
    <t>200200</t>
  </si>
  <si>
    <t>Підтримка малого та середнього підприємництва</t>
  </si>
  <si>
    <t>Охорона навколишнього природного середовища та ядерна безпека</t>
  </si>
  <si>
    <t>Охорона і раціональне використання земель</t>
  </si>
  <si>
    <t>170302</t>
  </si>
  <si>
    <t>Компенсаційні виплати на пільговий проїзд на залізничному транспорті</t>
  </si>
  <si>
    <t>Код  бюджетної класифі кації</t>
  </si>
  <si>
    <t>Допомога на дітей одиноким матерям</t>
  </si>
  <si>
    <t>090306</t>
  </si>
  <si>
    <t>210000</t>
  </si>
  <si>
    <t>210105</t>
  </si>
  <si>
    <t>Інші послуги, пов'язані з економічною діяльністю</t>
  </si>
  <si>
    <t>Запобігання та ліквідація надзвичайних ситуацій</t>
  </si>
  <si>
    <t>Видатки на запобігання та ліквідацію надзвичайних ситуацій та наслідків стихійного лиха</t>
  </si>
  <si>
    <t>Пiльги ветеранам вiйни та працi на житлово-конунальні послуги</t>
  </si>
  <si>
    <t>Пільги ветеранам війни та праці на придбання твердого палива та скрапленого газу</t>
  </si>
  <si>
    <t>Інші пільги ветеранам війни та праці</t>
  </si>
  <si>
    <t>Інші пільги ветеранам військової служби та ветеранам органів внутрішніх справ</t>
  </si>
  <si>
    <t>Пільги громадянам, які постраждали внаслідок Чорнобильської катастрофи на житлово-комунальні послуги</t>
  </si>
  <si>
    <t>Пільги громадянам, які постраждали внаслідок Чорнобильської катастрофи на придбання твердого палива та скрапленого газу</t>
  </si>
  <si>
    <t>Інші пільги громадянам, які постраждали внаслідок Чорнобильської катастрофи</t>
  </si>
  <si>
    <t>090201</t>
  </si>
  <si>
    <t>090202</t>
  </si>
  <si>
    <t>090203</t>
  </si>
  <si>
    <t>090204</t>
  </si>
  <si>
    <t>090205</t>
  </si>
  <si>
    <t>090206</t>
  </si>
  <si>
    <t>090207</t>
  </si>
  <si>
    <t>090208</t>
  </si>
  <si>
    <t>090209</t>
  </si>
  <si>
    <t>у  т.ч.  без   трансфертів сільським     бюджетам</t>
  </si>
  <si>
    <t>091101</t>
  </si>
  <si>
    <t>090412</t>
  </si>
  <si>
    <t>210110</t>
  </si>
  <si>
    <t>Утримання центрів соціальних служб для молоді</t>
  </si>
  <si>
    <t>Інші видатки на соціальний захист населення</t>
  </si>
  <si>
    <t>Заходи з організації рятування на водах</t>
  </si>
  <si>
    <t>Інші субвенції</t>
  </si>
  <si>
    <t>091102</t>
  </si>
  <si>
    <t>250315</t>
  </si>
  <si>
    <t>090210</t>
  </si>
  <si>
    <t>090211</t>
  </si>
  <si>
    <t>250380</t>
  </si>
  <si>
    <t>150115</t>
  </si>
  <si>
    <t>150121</t>
  </si>
  <si>
    <t>100501</t>
  </si>
  <si>
    <t>Пільги ветеранам військової служби та ветеранам органів внутрішніх справ на житлово-комунальні послуги</t>
  </si>
  <si>
    <t>Пільги ветеранам військової сліжби та ветеранам органів внутрішніх справ на придбання твердого палива та скрапленого газу</t>
  </si>
  <si>
    <t>Державна допомога малозабезпеченим сім'ям</t>
  </si>
  <si>
    <t>Інші дотації</t>
  </si>
  <si>
    <t>Погашення зобов"язань держави за знеціненими грошовими заощадженнями громадян в установах ощадного банку</t>
  </si>
  <si>
    <t>Завершення проектів газифікації сільських населених пунктів з високим ступенем готовності</t>
  </si>
  <si>
    <t>Заходи з упередження аварій та запобігання техногенних катастроф у житлово-комунальному господарстві та на інших аврійних об"єктах комунальної власності</t>
  </si>
  <si>
    <t>Програми і заходи центрів соціальних служб для сім'ї, дітей та молоді</t>
  </si>
  <si>
    <t>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абзацом першим частини четвертої статті 57 Закону України "Про освіту", на оплату електроенергії, природнього газу,послуг тепло-, водопостачання і водоведведення, квартирної плати, вивезення побутового сміття та рідких нечистот</t>
  </si>
  <si>
    <t>Пільги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абзацом першим частини четвертої статті 57 Закону України "Про освіту", на придбання твердого та рідкого пічного побутового палива</t>
  </si>
  <si>
    <t>Тимчасова державна допомога дітям</t>
  </si>
  <si>
    <t>090307</t>
  </si>
  <si>
    <t>Інші заходи, пов"язані з економічною діяльністю</t>
  </si>
  <si>
    <t>180410</t>
  </si>
  <si>
    <t>Проведення виборів</t>
  </si>
  <si>
    <t>250203</t>
  </si>
  <si>
    <t>250344</t>
  </si>
  <si>
    <t>Субвенція з місцевого бюджету державному бюджету на виконання програм соціально-економічного та культурного розвитку регіонів</t>
  </si>
  <si>
    <t>090214</t>
  </si>
  <si>
    <t>Пільги окремим категоріям громадян з послуг зв"язку</t>
  </si>
  <si>
    <t>090308</t>
  </si>
  <si>
    <t>090406</t>
  </si>
  <si>
    <t>Допомога при усиновлені дитини</t>
  </si>
  <si>
    <t>Субсидія населенню для відшкодування витрат на придбання твердого та рідкого пічного побутового палива і скрапленого газу</t>
  </si>
  <si>
    <t>090215</t>
  </si>
  <si>
    <t>090216</t>
  </si>
  <si>
    <t>Пільги багатодітним сім`ям на житлово-комунальні  послуги</t>
  </si>
  <si>
    <t>Пільги багатодітним сім`ям на придбання твердого палива</t>
  </si>
  <si>
    <t>% виконання до уточненого плану на 9 місяців  2010 року</t>
  </si>
  <si>
    <t>Утримання апарату управлiння громадських фiзкультурно-спортивних органiзацiй (ФСТ `Колос`)</t>
  </si>
  <si>
    <t>130204</t>
  </si>
  <si>
    <t>0</t>
  </si>
  <si>
    <t>091205</t>
  </si>
  <si>
    <t>110205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</si>
  <si>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</si>
  <si>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Школи естетичного виховання</t>
  </si>
  <si>
    <t>250366</t>
  </si>
  <si>
    <t>Субвенція з державного бюджету місцевим бюджетам на здійснення заходів щодо соціально-економічного розвитку окремих територій</t>
  </si>
  <si>
    <t>250354</t>
  </si>
  <si>
    <t>Субвенція з державного бюджету місцевим бюджетам на будівництво, реконструкцію, ремонт та утримання вулиць доріг комунальної власності у населених пунктах</t>
  </si>
  <si>
    <t>200,0</t>
  </si>
  <si>
    <t>091108</t>
  </si>
  <si>
    <t>20,0</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</si>
  <si>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</si>
  <si>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</si>
  <si>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 xml:space="preserve">Заступник голови районної ради                                                      </t>
  </si>
  <si>
    <t>Річний розпис Кіровоградський район</t>
  </si>
  <si>
    <t>на 2015 р.</t>
  </si>
  <si>
    <t>Кіровоградський р-н</t>
  </si>
  <si>
    <t>Код</t>
  </si>
  <si>
    <t>Загальний 
фонд</t>
  </si>
  <si>
    <t>Спеціальний 
фонд</t>
  </si>
  <si>
    <t>Разом</t>
  </si>
  <si>
    <t>070201</t>
  </si>
  <si>
    <t>070303</t>
  </si>
  <si>
    <t>070401</t>
  </si>
  <si>
    <t>070802</t>
  </si>
  <si>
    <t>070804</t>
  </si>
  <si>
    <t>070805</t>
  </si>
  <si>
    <t>070808</t>
  </si>
  <si>
    <t>080101</t>
  </si>
  <si>
    <t>080800</t>
  </si>
  <si>
    <t>090407</t>
  </si>
  <si>
    <t>090413</t>
  </si>
  <si>
    <t xml:space="preserve"> </t>
  </si>
  <si>
    <t>Т.Лукашенко</t>
  </si>
  <si>
    <t>Компенсація населенню додаткових витрат на оплату послуг газопостачання, центрального опалення та централізованого постачання гарячоє води</t>
  </si>
  <si>
    <t>Допомога на догляд за інвалідом I чи II групи внаслідок психічного розладу</t>
  </si>
  <si>
    <t>1000,0</t>
  </si>
  <si>
    <t>150202</t>
  </si>
  <si>
    <t>Розробка схем та проектних рішень масового застосування</t>
  </si>
  <si>
    <t>159,8</t>
  </si>
  <si>
    <t xml:space="preserve">                                   Районний бюджет</t>
  </si>
  <si>
    <t>% виконання до затвердженого плану на   2016 рік</t>
  </si>
  <si>
    <t>Затверджено на 2016 рік</t>
  </si>
  <si>
    <t>1253,4</t>
  </si>
  <si>
    <t>72022,5</t>
  </si>
  <si>
    <t>23873,5</t>
  </si>
  <si>
    <t>4270,0</t>
  </si>
  <si>
    <t>345,0</t>
  </si>
  <si>
    <t>380,0</t>
  </si>
  <si>
    <t>12,3</t>
  </si>
  <si>
    <t>284,0</t>
  </si>
  <si>
    <t>12,2</t>
  </si>
  <si>
    <t>945,0</t>
  </si>
  <si>
    <t>123,6</t>
  </si>
  <si>
    <t>662,0</t>
  </si>
  <si>
    <t>102,2</t>
  </si>
  <si>
    <t>350,0</t>
  </si>
  <si>
    <t>249,9</t>
  </si>
  <si>
    <t>20000,0</t>
  </si>
  <si>
    <t>2800,0</t>
  </si>
  <si>
    <t>5342,0</t>
  </si>
  <si>
    <t>51,6</t>
  </si>
  <si>
    <t>8000,0</t>
  </si>
  <si>
    <t>32788,3</t>
  </si>
  <si>
    <t>652,0</t>
  </si>
  <si>
    <t>1064,2</t>
  </si>
  <si>
    <t>1250,0</t>
  </si>
  <si>
    <t>090501</t>
  </si>
  <si>
    <t>090802</t>
  </si>
  <si>
    <t>35,3</t>
  </si>
  <si>
    <t>115,0</t>
  </si>
  <si>
    <t>199,0</t>
  </si>
  <si>
    <t>2576,1</t>
  </si>
  <si>
    <t>101,6</t>
  </si>
  <si>
    <t>298,2</t>
  </si>
  <si>
    <t>6000,0</t>
  </si>
  <si>
    <t>2195,9</t>
  </si>
  <si>
    <t>5796,9</t>
  </si>
  <si>
    <t>1035,8</t>
  </si>
  <si>
    <t>340,0</t>
  </si>
  <si>
    <t>459,4</t>
  </si>
  <si>
    <t>38,3</t>
  </si>
  <si>
    <t>140,0</t>
  </si>
  <si>
    <t>211,0</t>
  </si>
  <si>
    <t>250301</t>
  </si>
  <si>
    <t>3399,2</t>
  </si>
  <si>
    <t>260,2</t>
  </si>
  <si>
    <t>348,1</t>
  </si>
  <si>
    <t>26,1</t>
  </si>
  <si>
    <t>192,0</t>
  </si>
  <si>
    <t>95,0</t>
  </si>
  <si>
    <t>16,7</t>
  </si>
  <si>
    <t>12,5</t>
  </si>
  <si>
    <t>32,0</t>
  </si>
  <si>
    <t>Організація та проведення громадських робіт</t>
  </si>
  <si>
    <t>Інші програми соціального захисту дітей</t>
  </si>
  <si>
    <t>Реверсна дотація</t>
  </si>
  <si>
    <t>1,4</t>
  </si>
  <si>
    <t>250324</t>
  </si>
  <si>
    <t>Субвенція іншим бюджетам на виконання інвестиційних проектів</t>
  </si>
  <si>
    <t>180107</t>
  </si>
  <si>
    <t>Фінансування енергозберігаючих заходів</t>
  </si>
  <si>
    <t>Н. ВІТЮК</t>
  </si>
  <si>
    <t>Затверджено на січень -грудень 2016 року з урахуванням змін</t>
  </si>
  <si>
    <t>Виконано за січень - грудень 2016 року</t>
  </si>
  <si>
    <t>% виконання до затвердженого  з урахуванням змін плану на січень -грудень 2016 року</t>
  </si>
  <si>
    <t>Кредитування</t>
  </si>
  <si>
    <t>Надання державного пільгового кредиту індивідуальним сільським забудовникам</t>
  </si>
  <si>
    <t>2033,9</t>
  </si>
  <si>
    <t>81314,3</t>
  </si>
  <si>
    <t>30233,8</t>
  </si>
  <si>
    <t>4721,4</t>
  </si>
  <si>
    <t>504,7</t>
  </si>
  <si>
    <t>1181,2</t>
  </si>
  <si>
    <t>6700,9</t>
  </si>
  <si>
    <t>1159,1</t>
  </si>
  <si>
    <t>363,3</t>
  </si>
  <si>
    <t>696,4</t>
  </si>
  <si>
    <t>6,5</t>
  </si>
  <si>
    <t>20</t>
  </si>
  <si>
    <t>727</t>
  </si>
  <si>
    <t>150</t>
  </si>
  <si>
    <t>136,7</t>
  </si>
  <si>
    <t>423,1</t>
  </si>
  <si>
    <t>Проведення місцевих виборів</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</si>
</sst>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0"/>
    <numFmt numFmtId="182" formatCode="0.000"/>
    <numFmt numFmtId="183" formatCode="0.00000"/>
    <numFmt numFmtId="184" formatCode="0.000000"/>
    <numFmt numFmtId="185" formatCode="#0.00"/>
  </numFmts>
  <fonts count="61">
    <font>
      <sz val="10"/>
      <name val="Arial Cyr"/>
      <family val="0"/>
    </font>
    <font>
      <sz val="10"/>
      <name val="Times New Roman"/>
      <family val="1"/>
    </font>
    <font>
      <b/>
      <sz val="10"/>
      <name val="Times New Roman"/>
      <family val="1"/>
    </font>
    <font>
      <sz val="10"/>
      <color indexed="8"/>
      <name val="Times New Roman"/>
      <family val="1"/>
    </font>
    <font>
      <b/>
      <sz val="12"/>
      <name val="Times New Roman"/>
      <family val="1"/>
    </font>
    <font>
      <sz val="9"/>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sz val="10"/>
      <color indexed="8"/>
      <name val="Arial Cyr"/>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7"/>
      <color indexed="8"/>
      <name val="Arial Cyr"/>
      <family val="0"/>
    </font>
    <font>
      <sz val="8"/>
      <color indexed="8"/>
      <name val="Arial Cyr"/>
      <family val="0"/>
    </font>
    <font>
      <b/>
      <sz val="9"/>
      <color indexed="8"/>
      <name val="Times New Roman Cyr"/>
      <family val="0"/>
    </font>
    <font>
      <b/>
      <sz val="8"/>
      <color indexed="8"/>
      <name val="Times New Roman Cyr"/>
      <family val="0"/>
    </font>
    <font>
      <sz val="8"/>
      <color indexed="8"/>
      <name val="Times New Roman Cyr"/>
      <family val="0"/>
    </font>
    <font>
      <b/>
      <sz val="10"/>
      <color indexed="8"/>
      <name val="Times New Roman Cyr"/>
      <family val="0"/>
    </font>
    <font>
      <sz val="10"/>
      <color indexed="8"/>
      <name val="Times New Roman Cyr"/>
      <family val="0"/>
    </font>
    <font>
      <b/>
      <sz val="14"/>
      <color indexed="8"/>
      <name val="Arial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sz val="10"/>
      <color theme="1"/>
      <name val="Arial Cyr"/>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7"/>
      <color theme="1"/>
      <name val="Arial Cyr"/>
      <family val="0"/>
    </font>
    <font>
      <sz val="8"/>
      <color theme="1"/>
      <name val="Arial Cyr"/>
      <family val="0"/>
    </font>
    <font>
      <b/>
      <sz val="9"/>
      <color theme="1"/>
      <name val="Times New Roman Cyr"/>
      <family val="0"/>
    </font>
    <font>
      <b/>
      <sz val="8"/>
      <color theme="1"/>
      <name val="Times New Roman Cyr"/>
      <family val="0"/>
    </font>
    <font>
      <sz val="8"/>
      <color theme="1"/>
      <name val="Times New Roman Cyr"/>
      <family val="0"/>
    </font>
    <font>
      <b/>
      <sz val="10"/>
      <color theme="1"/>
      <name val="Times New Roman Cyr"/>
      <family val="0"/>
    </font>
    <font>
      <sz val="10"/>
      <color theme="1"/>
      <name val="Times New Roman Cyr"/>
      <family val="0"/>
    </font>
    <font>
      <sz val="10"/>
      <color theme="1"/>
      <name val="Times New Roman"/>
      <family val="1"/>
    </font>
    <font>
      <b/>
      <sz val="14"/>
      <color theme="1"/>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27"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7" fillId="0" borderId="0" applyNumberFormat="0" applyFill="0" applyBorder="0" applyAlignment="0" applyProtection="0"/>
    <xf numFmtId="0" fontId="46" fillId="0" borderId="7" applyNumberFormat="0" applyFill="0" applyAlignment="0" applyProtection="0"/>
    <xf numFmtId="0" fontId="47" fillId="30" borderId="0" applyNumberFormat="0" applyBorder="0" applyAlignment="0" applyProtection="0"/>
    <xf numFmtId="0" fontId="0" fillId="31" borderId="8" applyNumberFormat="0" applyFont="0" applyAlignment="0" applyProtection="0"/>
    <xf numFmtId="0" fontId="48" fillId="29"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0">
    <xf numFmtId="0" fontId="0" fillId="0" borderId="0" xfId="0" applyAlignment="1">
      <alignment/>
    </xf>
    <xf numFmtId="0" fontId="1" fillId="0" borderId="10" xfId="0" applyFont="1" applyBorder="1" applyAlignment="1">
      <alignment horizontal="center" vertical="center" wrapText="1"/>
    </xf>
    <xf numFmtId="0" fontId="1" fillId="0" borderId="0" xfId="0" applyFont="1" applyAlignment="1">
      <alignment/>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right" vertical="center" wrapText="1"/>
    </xf>
    <xf numFmtId="180" fontId="2" fillId="0" borderId="10" xfId="0" applyNumberFormat="1" applyFont="1" applyBorder="1" applyAlignment="1">
      <alignment vertical="center" wrapText="1"/>
    </xf>
    <xf numFmtId="180" fontId="2" fillId="0" borderId="10" xfId="0" applyNumberFormat="1" applyFont="1" applyFill="1" applyBorder="1" applyAlignment="1">
      <alignment vertical="center" wrapText="1"/>
    </xf>
    <xf numFmtId="0" fontId="1" fillId="0" borderId="10" xfId="0" applyFont="1" applyBorder="1" applyAlignment="1">
      <alignment vertical="center" wrapText="1"/>
    </xf>
    <xf numFmtId="49" fontId="1" fillId="0" borderId="10" xfId="0" applyNumberFormat="1" applyFont="1" applyBorder="1" applyAlignment="1">
      <alignment horizontal="right" vertical="center" wrapText="1"/>
    </xf>
    <xf numFmtId="180" fontId="1" fillId="0" borderId="10" xfId="0" applyNumberFormat="1" applyFont="1" applyBorder="1" applyAlignment="1">
      <alignment vertical="center" wrapText="1"/>
    </xf>
    <xf numFmtId="180" fontId="1" fillId="0" borderId="10" xfId="0" applyNumberFormat="1" applyFont="1" applyFill="1" applyBorder="1" applyAlignment="1">
      <alignment vertical="center" wrapText="1"/>
    </xf>
    <xf numFmtId="0" fontId="3" fillId="0" borderId="10" xfId="0" applyFont="1" applyBorder="1" applyAlignment="1">
      <alignment vertical="top" wrapText="1"/>
    </xf>
    <xf numFmtId="49" fontId="1" fillId="0" borderId="10" xfId="0" applyNumberFormat="1" applyFont="1" applyBorder="1" applyAlignment="1">
      <alignment horizontal="right" vertical="center"/>
    </xf>
    <xf numFmtId="0" fontId="1" fillId="0" borderId="10" xfId="0" applyFont="1" applyBorder="1" applyAlignment="1">
      <alignment horizontal="left" vertical="center" wrapText="1"/>
    </xf>
    <xf numFmtId="180" fontId="1" fillId="0" borderId="10" xfId="0" applyNumberFormat="1" applyFont="1" applyBorder="1" applyAlignment="1">
      <alignment horizontal="right" vertical="center" wrapText="1"/>
    </xf>
    <xf numFmtId="0" fontId="2" fillId="0" borderId="10" xfId="0" applyFont="1" applyBorder="1" applyAlignment="1">
      <alignment vertical="center" wrapText="1"/>
    </xf>
    <xf numFmtId="180" fontId="1" fillId="0" borderId="0" xfId="0" applyNumberFormat="1" applyFont="1" applyAlignment="1">
      <alignment/>
    </xf>
    <xf numFmtId="0" fontId="2" fillId="0" borderId="0" xfId="0" applyFont="1" applyAlignment="1">
      <alignment/>
    </xf>
    <xf numFmtId="0" fontId="4" fillId="0" borderId="0" xfId="0" applyFont="1" applyAlignment="1">
      <alignment/>
    </xf>
    <xf numFmtId="0" fontId="5" fillId="0" borderId="10" xfId="0" applyFont="1" applyBorder="1" applyAlignment="1">
      <alignment vertical="center" wrapText="1"/>
    </xf>
    <xf numFmtId="0" fontId="1" fillId="0" borderId="10" xfId="0" applyFont="1" applyBorder="1" applyAlignment="1">
      <alignment/>
    </xf>
    <xf numFmtId="180" fontId="2" fillId="0" borderId="10" xfId="0" applyNumberFormat="1" applyFont="1" applyBorder="1" applyAlignment="1">
      <alignment vertical="center"/>
    </xf>
    <xf numFmtId="0" fontId="1" fillId="0" borderId="10" xfId="0" applyFont="1" applyFill="1" applyBorder="1" applyAlignment="1">
      <alignment/>
    </xf>
    <xf numFmtId="0" fontId="1" fillId="0" borderId="10" xfId="0" applyFont="1" applyFill="1" applyBorder="1" applyAlignment="1">
      <alignment horizontal="center" vertical="center" wrapText="1"/>
    </xf>
    <xf numFmtId="180" fontId="2" fillId="0" borderId="10" xfId="0" applyNumberFormat="1" applyFont="1" applyFill="1" applyBorder="1" applyAlignment="1">
      <alignment vertical="center"/>
    </xf>
    <xf numFmtId="0" fontId="2" fillId="0" borderId="12" xfId="0" applyFont="1" applyFill="1" applyBorder="1" applyAlignment="1">
      <alignment vertical="center" wrapText="1"/>
    </xf>
    <xf numFmtId="0" fontId="1" fillId="0" borderId="0" xfId="0" applyFont="1" applyFill="1" applyAlignment="1">
      <alignment/>
    </xf>
    <xf numFmtId="180" fontId="1" fillId="0" borderId="0" xfId="0" applyNumberFormat="1" applyFont="1" applyFill="1" applyAlignment="1">
      <alignment/>
    </xf>
    <xf numFmtId="180" fontId="1" fillId="0" borderId="10" xfId="0" applyNumberFormat="1" applyFont="1" applyBorder="1" applyAlignment="1">
      <alignment/>
    </xf>
    <xf numFmtId="2" fontId="1" fillId="0" borderId="0" xfId="0" applyNumberFormat="1" applyFont="1" applyAlignment="1">
      <alignment/>
    </xf>
    <xf numFmtId="180" fontId="1" fillId="0" borderId="14" xfId="0" applyNumberFormat="1" applyFont="1" applyBorder="1" applyAlignment="1">
      <alignment vertical="center" wrapText="1"/>
    </xf>
    <xf numFmtId="180" fontId="1" fillId="0" borderId="13" xfId="0" applyNumberFormat="1" applyFont="1" applyBorder="1" applyAlignment="1">
      <alignment vertical="center" wrapText="1"/>
    </xf>
    <xf numFmtId="180" fontId="2" fillId="0" borderId="10" xfId="0" applyNumberFormat="1" applyFont="1" applyFill="1" applyBorder="1" applyAlignment="1" applyProtection="1">
      <alignment vertical="center" wrapText="1"/>
      <protection locked="0"/>
    </xf>
    <xf numFmtId="180" fontId="2" fillId="0" borderId="10" xfId="0" applyNumberFormat="1" applyFont="1" applyBorder="1" applyAlignment="1" applyProtection="1">
      <alignment vertical="center" wrapText="1"/>
      <protection locked="0"/>
    </xf>
    <xf numFmtId="180" fontId="2" fillId="0" borderId="10" xfId="0" applyNumberFormat="1" applyFont="1" applyFill="1" applyBorder="1" applyAlignment="1">
      <alignment horizontal="right" vertical="center" wrapText="1"/>
    </xf>
    <xf numFmtId="180" fontId="2" fillId="0" borderId="10" xfId="0" applyNumberFormat="1" applyFont="1" applyBorder="1" applyAlignment="1">
      <alignment horizontal="right" vertical="center" wrapText="1"/>
    </xf>
    <xf numFmtId="0" fontId="52" fillId="0" borderId="0" xfId="0" applyFont="1" applyAlignment="1">
      <alignment vertical="top" wrapText="1"/>
    </xf>
    <xf numFmtId="0" fontId="53" fillId="0" borderId="0" xfId="0" applyFont="1" applyAlignment="1">
      <alignment horizontal="right" vertical="top" wrapText="1"/>
    </xf>
    <xf numFmtId="0" fontId="54" fillId="0" borderId="11" xfId="0" applyFont="1" applyBorder="1" applyAlignment="1">
      <alignment horizontal="center" vertical="top" wrapText="1"/>
    </xf>
    <xf numFmtId="0" fontId="55" fillId="0" borderId="11" xfId="0" applyFont="1" applyBorder="1" applyAlignment="1">
      <alignment horizontal="center" vertical="top" wrapText="1"/>
    </xf>
    <xf numFmtId="0" fontId="56" fillId="0" borderId="11" xfId="0" applyFont="1" applyBorder="1" applyAlignment="1">
      <alignment horizontal="center" vertical="top" wrapText="1"/>
    </xf>
    <xf numFmtId="0" fontId="57" fillId="0" borderId="15" xfId="0" applyFont="1" applyBorder="1" applyAlignment="1" quotePrefix="1">
      <alignment horizontal="left" vertical="top" wrapText="1"/>
    </xf>
    <xf numFmtId="1" fontId="57" fillId="0" borderId="15" xfId="0" applyNumberFormat="1" applyFont="1" applyBorder="1" applyAlignment="1">
      <alignment horizontal="right" vertical="top" wrapText="1"/>
    </xf>
    <xf numFmtId="0" fontId="58" fillId="0" borderId="0" xfId="0" applyFont="1" applyAlignment="1" quotePrefix="1">
      <alignment horizontal="left" vertical="top" wrapText="1"/>
    </xf>
    <xf numFmtId="1" fontId="58" fillId="0" borderId="0" xfId="0" applyNumberFormat="1" applyFont="1" applyAlignment="1">
      <alignment horizontal="right" vertical="top" wrapText="1"/>
    </xf>
    <xf numFmtId="0" fontId="57" fillId="0" borderId="0" xfId="0" applyFont="1" applyAlignment="1" quotePrefix="1">
      <alignment horizontal="left" vertical="top" wrapText="1"/>
    </xf>
    <xf numFmtId="1" fontId="57" fillId="0" borderId="0" xfId="0" applyNumberFormat="1" applyFont="1" applyAlignment="1">
      <alignment horizontal="right" vertical="top" wrapText="1"/>
    </xf>
    <xf numFmtId="0" fontId="58" fillId="0" borderId="15" xfId="0" applyFont="1" applyBorder="1" applyAlignment="1" quotePrefix="1">
      <alignment horizontal="left" vertical="top" wrapText="1"/>
    </xf>
    <xf numFmtId="1" fontId="58" fillId="0" borderId="15" xfId="0" applyNumberFormat="1" applyFont="1" applyBorder="1" applyAlignment="1">
      <alignment horizontal="right" vertical="top" wrapText="1"/>
    </xf>
    <xf numFmtId="0" fontId="57" fillId="0" borderId="0" xfId="0" applyNumberFormat="1" applyFont="1" applyAlignment="1" quotePrefix="1">
      <alignment horizontal="left" vertical="top" wrapText="1"/>
    </xf>
    <xf numFmtId="0" fontId="58" fillId="0" borderId="0" xfId="0" applyNumberFormat="1" applyFont="1" applyAlignment="1" quotePrefix="1">
      <alignment horizontal="left" vertical="top" wrapText="1"/>
    </xf>
    <xf numFmtId="0" fontId="58" fillId="0" borderId="15" xfId="0" applyNumberFormat="1" applyFont="1" applyBorder="1" applyAlignment="1" quotePrefix="1">
      <alignment horizontal="left" vertical="top" wrapText="1"/>
    </xf>
    <xf numFmtId="2" fontId="58" fillId="0" borderId="15" xfId="0" applyNumberFormat="1" applyFont="1" applyBorder="1" applyAlignment="1">
      <alignment horizontal="right" vertical="top" wrapText="1"/>
    </xf>
    <xf numFmtId="2" fontId="57" fillId="0" borderId="0" xfId="0" applyNumberFormat="1" applyFont="1" applyAlignment="1">
      <alignment horizontal="right" vertical="top" wrapText="1"/>
    </xf>
    <xf numFmtId="2" fontId="58" fillId="0" borderId="0" xfId="0" applyNumberFormat="1" applyFont="1" applyAlignment="1">
      <alignment horizontal="right" vertical="top" wrapText="1"/>
    </xf>
    <xf numFmtId="0" fontId="57" fillId="0" borderId="0" xfId="0" applyFont="1" applyAlignment="1">
      <alignment horizontal="left" vertical="top" wrapText="1"/>
    </xf>
    <xf numFmtId="180" fontId="57" fillId="0" borderId="0" xfId="0" applyNumberFormat="1" applyFont="1" applyAlignment="1">
      <alignment horizontal="right" vertical="top" wrapText="1"/>
    </xf>
    <xf numFmtId="0" fontId="1" fillId="0" borderId="10" xfId="0" applyFont="1" applyFill="1" applyBorder="1" applyAlignment="1">
      <alignment horizontal="left" vertical="center" wrapText="1"/>
    </xf>
    <xf numFmtId="180" fontId="1" fillId="33" borderId="10" xfId="0" applyNumberFormat="1" applyFont="1" applyFill="1" applyBorder="1" applyAlignment="1">
      <alignment horizontal="right" vertical="center" wrapText="1"/>
    </xf>
    <xf numFmtId="180" fontId="1" fillId="33" borderId="10" xfId="0" applyNumberFormat="1" applyFont="1" applyFill="1" applyBorder="1" applyAlignment="1">
      <alignment vertical="center" wrapText="1"/>
    </xf>
    <xf numFmtId="0" fontId="1" fillId="33" borderId="0" xfId="0" applyFont="1" applyFill="1" applyAlignment="1">
      <alignment/>
    </xf>
    <xf numFmtId="0" fontId="1" fillId="33" borderId="10" xfId="0" applyFont="1" applyFill="1" applyBorder="1" applyAlignment="1">
      <alignment horizontal="left" vertical="center" wrapText="1"/>
    </xf>
    <xf numFmtId="49" fontId="1" fillId="33" borderId="10" xfId="0" applyNumberFormat="1" applyFont="1" applyFill="1" applyBorder="1" applyAlignment="1">
      <alignment horizontal="right" vertical="center" wrapText="1"/>
    </xf>
    <xf numFmtId="0" fontId="3" fillId="34" borderId="10" xfId="0" applyFont="1" applyFill="1" applyBorder="1" applyAlignment="1">
      <alignment vertical="top" wrapText="1"/>
    </xf>
    <xf numFmtId="49" fontId="1" fillId="34" borderId="10" xfId="0" applyNumberFormat="1" applyFont="1" applyFill="1" applyBorder="1" applyAlignment="1">
      <alignment horizontal="right" vertical="center"/>
    </xf>
    <xf numFmtId="180" fontId="1" fillId="34" borderId="10" xfId="0" applyNumberFormat="1" applyFont="1" applyFill="1" applyBorder="1" applyAlignment="1">
      <alignment horizontal="right" vertical="center" wrapText="1"/>
    </xf>
    <xf numFmtId="180" fontId="1" fillId="34" borderId="10" xfId="0" applyNumberFormat="1" applyFont="1" applyFill="1" applyBorder="1" applyAlignment="1">
      <alignment vertical="center" wrapText="1"/>
    </xf>
    <xf numFmtId="0" fontId="1" fillId="34" borderId="0" xfId="0" applyFont="1" applyFill="1" applyAlignment="1">
      <alignment/>
    </xf>
    <xf numFmtId="0" fontId="1" fillId="34" borderId="10" xfId="0" applyFont="1" applyFill="1" applyBorder="1" applyAlignment="1">
      <alignment vertical="center" wrapText="1"/>
    </xf>
    <xf numFmtId="0" fontId="59" fillId="0" borderId="10" xfId="57" applyFont="1" applyBorder="1" applyAlignment="1">
      <alignment vertical="center" wrapText="1"/>
      <protection/>
    </xf>
    <xf numFmtId="0" fontId="2" fillId="0" borderId="0" xfId="0" applyFont="1" applyFill="1" applyAlignment="1">
      <alignment horizontal="center" vertical="center" wrapText="1"/>
    </xf>
    <xf numFmtId="180" fontId="1" fillId="0" borderId="10" xfId="0" applyNumberFormat="1" applyFont="1" applyFill="1" applyBorder="1" applyAlignment="1">
      <alignment horizontal="right" vertical="center" wrapText="1"/>
    </xf>
    <xf numFmtId="0" fontId="1" fillId="0" borderId="0" xfId="0" applyFont="1" applyFill="1" applyAlignment="1">
      <alignment horizontal="center" vertical="center" wrapText="1"/>
    </xf>
    <xf numFmtId="180" fontId="1" fillId="0" borderId="10" xfId="0" applyNumberFormat="1" applyFont="1" applyBorder="1" applyAlignment="1">
      <alignment horizontal="right" vertical="center"/>
    </xf>
    <xf numFmtId="0" fontId="2" fillId="0" borderId="1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80" fontId="1" fillId="0" borderId="0" xfId="0" applyNumberFormat="1" applyFont="1" applyFill="1" applyBorder="1" applyAlignment="1">
      <alignment horizontal="right" vertical="center" wrapText="1"/>
    </xf>
    <xf numFmtId="0" fontId="2" fillId="0" borderId="10"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59" fillId="0" borderId="10" xfId="53" applyFont="1" applyBorder="1" applyAlignment="1">
      <alignment vertical="center" wrapText="1"/>
      <protection/>
    </xf>
    <xf numFmtId="0" fontId="59" fillId="0" borderId="10" xfId="54" applyFont="1" applyBorder="1" applyAlignment="1">
      <alignment vertical="center" wrapText="1"/>
      <protection/>
    </xf>
    <xf numFmtId="0" fontId="59" fillId="0" borderId="10" xfId="55" applyFont="1" applyBorder="1" applyAlignment="1">
      <alignment vertical="center" wrapText="1"/>
      <protection/>
    </xf>
    <xf numFmtId="0" fontId="59" fillId="0" borderId="10" xfId="56" applyFont="1" applyBorder="1" applyAlignment="1">
      <alignment vertical="center" wrapText="1"/>
      <protection/>
    </xf>
    <xf numFmtId="0" fontId="4" fillId="0" borderId="0" xfId="0" applyFont="1" applyAlignment="1">
      <alignment wrapText="1"/>
    </xf>
    <xf numFmtId="0" fontId="1" fillId="0" borderId="0" xfId="0" applyFont="1" applyAlignment="1">
      <alignment wrapText="1"/>
    </xf>
    <xf numFmtId="0" fontId="1" fillId="0" borderId="11" xfId="0" applyFont="1" applyBorder="1" applyAlignment="1">
      <alignment horizontal="center" vertic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1" fontId="58" fillId="0" borderId="0" xfId="0" applyNumberFormat="1" applyFont="1" applyAlignment="1">
      <alignment horizontal="right" vertical="top" wrapText="1"/>
    </xf>
    <xf numFmtId="0" fontId="55" fillId="0" borderId="11" xfId="0" applyFont="1" applyBorder="1" applyAlignment="1">
      <alignment horizontal="center" vertical="top" wrapText="1"/>
    </xf>
    <xf numFmtId="0" fontId="55" fillId="0" borderId="13" xfId="0" applyFont="1" applyBorder="1" applyAlignment="1">
      <alignment horizontal="center" vertical="top" wrapText="1"/>
    </xf>
    <xf numFmtId="0" fontId="56" fillId="0" borderId="11" xfId="0" applyFont="1" applyBorder="1" applyAlignment="1">
      <alignment horizontal="center" vertical="top" wrapText="1"/>
    </xf>
    <xf numFmtId="0" fontId="56" fillId="0" borderId="13" xfId="0" applyFont="1" applyBorder="1" applyAlignment="1">
      <alignment horizontal="center" vertical="top" wrapText="1"/>
    </xf>
    <xf numFmtId="1" fontId="57" fillId="0" borderId="15" xfId="0" applyNumberFormat="1" applyFont="1" applyBorder="1" applyAlignment="1">
      <alignment horizontal="right" vertical="top" wrapText="1"/>
    </xf>
    <xf numFmtId="1" fontId="57" fillId="0" borderId="0" xfId="0" applyNumberFormat="1" applyFont="1" applyAlignment="1">
      <alignment horizontal="right" vertical="top" wrapText="1"/>
    </xf>
    <xf numFmtId="1" fontId="58" fillId="0" borderId="15" xfId="0" applyNumberFormat="1" applyFont="1" applyBorder="1" applyAlignment="1">
      <alignment horizontal="right" vertical="top" wrapText="1"/>
    </xf>
    <xf numFmtId="2" fontId="58" fillId="0" borderId="0" xfId="0" applyNumberFormat="1" applyFont="1" applyAlignment="1">
      <alignment horizontal="right" vertical="top" wrapText="1"/>
    </xf>
    <xf numFmtId="0" fontId="45" fillId="0" borderId="0" xfId="0" applyFont="1" applyAlignment="1">
      <alignment horizontal="left" vertical="top" wrapText="1"/>
    </xf>
    <xf numFmtId="0" fontId="53" fillId="0" borderId="0" xfId="0" applyFont="1" applyAlignment="1">
      <alignment horizontal="center" vertical="top" wrapText="1"/>
    </xf>
    <xf numFmtId="2" fontId="57" fillId="0" borderId="0" xfId="0" applyNumberFormat="1" applyFont="1" applyAlignment="1">
      <alignment horizontal="right" vertical="top" wrapText="1"/>
    </xf>
    <xf numFmtId="2" fontId="58" fillId="0" borderId="15" xfId="0" applyNumberFormat="1" applyFont="1" applyBorder="1" applyAlignment="1">
      <alignment horizontal="right" vertical="top" wrapText="1"/>
    </xf>
    <xf numFmtId="0" fontId="60" fillId="0" borderId="0" xfId="0" applyFont="1" applyAlignment="1">
      <alignment horizontal="center" vertical="top" wrapText="1"/>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3" xfId="54"/>
    <cellStyle name="Обычный 4" xfId="55"/>
    <cellStyle name="Обычный 5" xfId="56"/>
    <cellStyle name="Обычный 6" xfId="57"/>
    <cellStyle name="Followed Hyperlink" xfId="58"/>
    <cellStyle name="Підсумок" xfId="59"/>
    <cellStyle name="Поганий" xfId="60"/>
    <cellStyle name="Примітка" xfId="61"/>
    <cellStyle name="Результат" xfId="62"/>
    <cellStyle name="Середній"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07"/>
  <sheetViews>
    <sheetView showZeros="0" tabSelected="1" view="pageBreakPre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88" sqref="A88"/>
    </sheetView>
  </sheetViews>
  <sheetFormatPr defaultColWidth="9.00390625" defaultRowHeight="12.75"/>
  <cols>
    <col min="1" max="1" width="44.75390625" style="2" customWidth="1"/>
    <col min="2" max="2" width="9.50390625" style="2" customWidth="1"/>
    <col min="3" max="3" width="9.625" style="2" customWidth="1"/>
    <col min="4" max="5" width="8.50390625" style="2" customWidth="1"/>
    <col min="6" max="6" width="9.50390625" style="29" customWidth="1"/>
    <col min="7" max="7" width="8.50390625" style="2" customWidth="1"/>
    <col min="8" max="8" width="9.125" style="2" customWidth="1"/>
    <col min="9" max="9" width="9.00390625" style="29" customWidth="1"/>
    <col min="10" max="10" width="8.375" style="29" customWidth="1"/>
    <col min="11" max="11" width="8.375" style="2" customWidth="1"/>
    <col min="12" max="12" width="9.125" style="2" customWidth="1"/>
    <col min="13" max="13" width="11.25390625" style="2" customWidth="1"/>
    <col min="14" max="14" width="9.50390625" style="2" customWidth="1"/>
    <col min="15" max="15" width="8.50390625" style="2" customWidth="1"/>
    <col min="16" max="16" width="9.125" style="2" customWidth="1"/>
    <col min="17" max="17" width="8.00390625" style="2" customWidth="1"/>
    <col min="18" max="18" width="9.875" style="2" hidden="1" customWidth="1"/>
    <col min="19" max="20" width="9.125" style="2" hidden="1" customWidth="1"/>
    <col min="21" max="16384" width="8.875" style="2" customWidth="1"/>
  </cols>
  <sheetData>
    <row r="2" spans="1:20" ht="12.75" customHeight="1">
      <c r="A2" s="92" t="s">
        <v>0</v>
      </c>
      <c r="B2" s="93" t="s">
        <v>91</v>
      </c>
      <c r="C2" s="89" t="s">
        <v>203</v>
      </c>
      <c r="D2" s="90"/>
      <c r="E2" s="90"/>
      <c r="F2" s="90"/>
      <c r="G2" s="90"/>
      <c r="H2" s="90"/>
      <c r="I2" s="90"/>
      <c r="J2" s="90"/>
      <c r="K2" s="91"/>
      <c r="L2" s="92" t="s">
        <v>204</v>
      </c>
      <c r="M2" s="92"/>
      <c r="N2" s="92"/>
      <c r="O2" s="92" t="s">
        <v>268</v>
      </c>
      <c r="P2" s="92"/>
      <c r="Q2" s="92"/>
      <c r="R2" s="92" t="s">
        <v>159</v>
      </c>
      <c r="S2" s="92"/>
      <c r="T2" s="92"/>
    </row>
    <row r="3" spans="1:20" ht="28.5" customHeight="1">
      <c r="A3" s="92"/>
      <c r="B3" s="94"/>
      <c r="C3" s="92" t="s">
        <v>205</v>
      </c>
      <c r="D3" s="92"/>
      <c r="E3" s="92"/>
      <c r="F3" s="92" t="s">
        <v>266</v>
      </c>
      <c r="G3" s="92"/>
      <c r="H3" s="92"/>
      <c r="I3" s="92" t="s">
        <v>267</v>
      </c>
      <c r="J3" s="92"/>
      <c r="K3" s="92"/>
      <c r="L3" s="92"/>
      <c r="M3" s="92"/>
      <c r="N3" s="92"/>
      <c r="O3" s="92"/>
      <c r="P3" s="92"/>
      <c r="Q3" s="92"/>
      <c r="R3" s="92"/>
      <c r="S3" s="92"/>
      <c r="T3" s="92"/>
    </row>
    <row r="4" spans="1:20" ht="26.25">
      <c r="A4" s="92"/>
      <c r="B4" s="95"/>
      <c r="C4" s="26" t="s">
        <v>76</v>
      </c>
      <c r="D4" s="1" t="s">
        <v>77</v>
      </c>
      <c r="E4" s="1" t="s">
        <v>78</v>
      </c>
      <c r="F4" s="26" t="s">
        <v>76</v>
      </c>
      <c r="G4" s="1" t="s">
        <v>77</v>
      </c>
      <c r="H4" s="1" t="s">
        <v>78</v>
      </c>
      <c r="I4" s="26" t="s">
        <v>76</v>
      </c>
      <c r="J4" s="26" t="s">
        <v>77</v>
      </c>
      <c r="K4" s="1" t="s">
        <v>78</v>
      </c>
      <c r="L4" s="1" t="s">
        <v>76</v>
      </c>
      <c r="M4" s="1" t="s">
        <v>77</v>
      </c>
      <c r="N4" s="1" t="s">
        <v>78</v>
      </c>
      <c r="O4" s="1" t="s">
        <v>76</v>
      </c>
      <c r="P4" s="1" t="s">
        <v>77</v>
      </c>
      <c r="Q4" s="1" t="s">
        <v>78</v>
      </c>
      <c r="R4" s="1" t="s">
        <v>76</v>
      </c>
      <c r="S4" s="1" t="s">
        <v>77</v>
      </c>
      <c r="T4" s="1" t="s">
        <v>78</v>
      </c>
    </row>
    <row r="5" spans="1:20" ht="12.75">
      <c r="A5" s="3" t="s">
        <v>1</v>
      </c>
      <c r="B5" s="4"/>
      <c r="C5" s="4"/>
      <c r="D5" s="4"/>
      <c r="E5" s="4"/>
      <c r="F5" s="28"/>
      <c r="G5" s="4"/>
      <c r="H5" s="4"/>
      <c r="I5" s="28"/>
      <c r="J5" s="28"/>
      <c r="K5" s="4"/>
      <c r="L5" s="4"/>
      <c r="M5" s="4"/>
      <c r="N5" s="4"/>
      <c r="O5" s="4"/>
      <c r="P5" s="4"/>
      <c r="Q5" s="4"/>
      <c r="R5" s="4"/>
      <c r="S5" s="4"/>
      <c r="T5" s="5"/>
    </row>
    <row r="6" spans="1:22" ht="15" customHeight="1">
      <c r="A6" s="6" t="s">
        <v>2</v>
      </c>
      <c r="B6" s="7" t="s">
        <v>14</v>
      </c>
      <c r="C6" s="37" t="str">
        <f>C7</f>
        <v>1253,4</v>
      </c>
      <c r="D6" s="37" t="str">
        <f>D7</f>
        <v>0</v>
      </c>
      <c r="E6" s="9">
        <f>E7</f>
        <v>1253.4</v>
      </c>
      <c r="F6" s="37" t="str">
        <f>F7</f>
        <v>2033,9</v>
      </c>
      <c r="G6" s="8">
        <f>G7</f>
        <v>234</v>
      </c>
      <c r="H6" s="8">
        <f>F6+G6</f>
        <v>2267.9</v>
      </c>
      <c r="I6" s="8">
        <f aca="true" t="shared" si="0" ref="I6:T6">I7</f>
        <v>1987.2</v>
      </c>
      <c r="J6" s="8">
        <f t="shared" si="0"/>
        <v>233.4</v>
      </c>
      <c r="K6" s="8">
        <f t="shared" si="0"/>
        <v>2220.6</v>
      </c>
      <c r="L6" s="36">
        <f>I6/C6*100</f>
        <v>158.54475825753948</v>
      </c>
      <c r="M6" s="36"/>
      <c r="N6" s="8">
        <f>K6/E6*100</f>
        <v>177.16610818573477</v>
      </c>
      <c r="O6" s="8">
        <f>I6/F6*100</f>
        <v>97.70391858006785</v>
      </c>
      <c r="P6" s="8">
        <f>J6/G6*100</f>
        <v>99.74358974358975</v>
      </c>
      <c r="Q6" s="8">
        <f>K6/H6*100</f>
        <v>97.91437012213942</v>
      </c>
      <c r="R6" s="8" t="e">
        <f t="shared" si="0"/>
        <v>#REF!</v>
      </c>
      <c r="S6" s="8">
        <f t="shared" si="0"/>
        <v>0</v>
      </c>
      <c r="T6" s="8" t="e">
        <f t="shared" si="0"/>
        <v>#REF!</v>
      </c>
      <c r="U6" s="19"/>
      <c r="V6" s="19"/>
    </row>
    <row r="7" spans="1:20" ht="15" customHeight="1">
      <c r="A7" s="10" t="s">
        <v>3</v>
      </c>
      <c r="B7" s="11" t="s">
        <v>31</v>
      </c>
      <c r="C7" s="11" t="s">
        <v>206</v>
      </c>
      <c r="D7" s="11" t="s">
        <v>162</v>
      </c>
      <c r="E7" s="17">
        <f>C7+D7</f>
        <v>1253.4</v>
      </c>
      <c r="F7" s="11" t="s">
        <v>271</v>
      </c>
      <c r="G7" s="12">
        <v>234</v>
      </c>
      <c r="H7" s="12">
        <f>F7+G7</f>
        <v>2267.9</v>
      </c>
      <c r="I7" s="12">
        <v>1987.2</v>
      </c>
      <c r="J7" s="13">
        <v>233.4</v>
      </c>
      <c r="K7" s="12">
        <f>I7+J7</f>
        <v>2220.6</v>
      </c>
      <c r="L7" s="36">
        <f aca="true" t="shared" si="1" ref="L7:L70">I7/C7*100</f>
        <v>158.54475825753948</v>
      </c>
      <c r="M7" s="36"/>
      <c r="N7" s="8">
        <f aca="true" t="shared" si="2" ref="N7:N70">K7/E7*100</f>
        <v>177.16610818573477</v>
      </c>
      <c r="O7" s="8">
        <f aca="true" t="shared" si="3" ref="O7:O70">I7/F7*100</f>
        <v>97.70391858006785</v>
      </c>
      <c r="P7" s="8">
        <f>J7/G7*100</f>
        <v>99.74358974358975</v>
      </c>
      <c r="Q7" s="8">
        <f aca="true" t="shared" si="4" ref="Q7:Q70">K7/H7*100</f>
        <v>97.91437012213942</v>
      </c>
      <c r="R7" s="12" t="e">
        <f>I7/#REF!*100</f>
        <v>#REF!</v>
      </c>
      <c r="S7" s="12"/>
      <c r="T7" s="12" t="e">
        <f>K7/#REF!*100</f>
        <v>#REF!</v>
      </c>
    </row>
    <row r="8" spans="1:20" ht="12.75">
      <c r="A8" s="6" t="s">
        <v>4</v>
      </c>
      <c r="B8" s="7" t="s">
        <v>15</v>
      </c>
      <c r="C8" s="7" t="s">
        <v>207</v>
      </c>
      <c r="D8" s="7" t="s">
        <v>171</v>
      </c>
      <c r="E8" s="38">
        <f aca="true" t="shared" si="5" ref="E8:E48">C8+D8</f>
        <v>72222.5</v>
      </c>
      <c r="F8" s="7" t="s">
        <v>272</v>
      </c>
      <c r="G8" s="8">
        <v>11672.4</v>
      </c>
      <c r="H8" s="8">
        <f>F8+G8</f>
        <v>92986.7</v>
      </c>
      <c r="I8" s="8">
        <v>78788</v>
      </c>
      <c r="J8" s="8">
        <v>9739.3</v>
      </c>
      <c r="K8" s="8">
        <f>I8+J8</f>
        <v>88527.3</v>
      </c>
      <c r="L8" s="36">
        <f t="shared" si="1"/>
        <v>109.3935922801902</v>
      </c>
      <c r="M8" s="36">
        <f>J8/D8*100</f>
        <v>4869.65</v>
      </c>
      <c r="N8" s="8">
        <f t="shared" si="2"/>
        <v>122.57579009311503</v>
      </c>
      <c r="O8" s="8">
        <f t="shared" si="3"/>
        <v>96.89316639262712</v>
      </c>
      <c r="P8" s="8">
        <f>J8/G8*100</f>
        <v>83.43871011959837</v>
      </c>
      <c r="Q8" s="8">
        <f t="shared" si="4"/>
        <v>95.20426039422843</v>
      </c>
      <c r="R8" s="8" t="e">
        <f>I8/#REF!*100</f>
        <v>#REF!</v>
      </c>
      <c r="S8" s="8" t="e">
        <f>J8/#REF!*100</f>
        <v>#REF!</v>
      </c>
      <c r="T8" s="8" t="e">
        <f>K8/#REF!*100</f>
        <v>#REF!</v>
      </c>
    </row>
    <row r="9" spans="1:20" ht="12.75">
      <c r="A9" s="6" t="s">
        <v>38</v>
      </c>
      <c r="B9" s="7" t="s">
        <v>16</v>
      </c>
      <c r="C9" s="7" t="s">
        <v>208</v>
      </c>
      <c r="D9" s="7" t="s">
        <v>252</v>
      </c>
      <c r="E9" s="38">
        <f t="shared" si="5"/>
        <v>24065.5</v>
      </c>
      <c r="F9" s="7" t="s">
        <v>273</v>
      </c>
      <c r="G9" s="8">
        <v>2485.8</v>
      </c>
      <c r="H9" s="8">
        <f>F9+G9</f>
        <v>32719.6</v>
      </c>
      <c r="I9" s="8">
        <v>29914.2</v>
      </c>
      <c r="J9" s="8">
        <v>2448.9</v>
      </c>
      <c r="K9" s="8">
        <f>I9+J9</f>
        <v>32363.100000000002</v>
      </c>
      <c r="L9" s="36">
        <f t="shared" si="1"/>
        <v>125.30295097074162</v>
      </c>
      <c r="M9" s="36">
        <f>J9/D9*100</f>
        <v>1275.46875</v>
      </c>
      <c r="N9" s="8">
        <f t="shared" si="2"/>
        <v>134.47923375786917</v>
      </c>
      <c r="O9" s="8">
        <f t="shared" si="3"/>
        <v>98.94290496067316</v>
      </c>
      <c r="P9" s="8">
        <f>J9/G9*100</f>
        <v>98.51556842867487</v>
      </c>
      <c r="Q9" s="8">
        <f t="shared" si="4"/>
        <v>98.9104390029218</v>
      </c>
      <c r="R9" s="8" t="e">
        <f>I9/#REF!*100</f>
        <v>#REF!</v>
      </c>
      <c r="S9" s="8" t="e">
        <f>J9/#REF!*100</f>
        <v>#REF!</v>
      </c>
      <c r="T9" s="8" t="e">
        <f>K9/#REF!*100</f>
        <v>#REF!</v>
      </c>
    </row>
    <row r="10" spans="1:20" ht="12.75">
      <c r="A10" s="6" t="s">
        <v>5</v>
      </c>
      <c r="B10" s="7" t="s">
        <v>17</v>
      </c>
      <c r="C10" s="35">
        <f>C11+C12+C13+C14+C15+C17+C18+C19+C20+C21+C22+C23+C24+C25+C26+C27+C28+C29+C30+C31+C32+C33+C34+C36+C38+C39+C40+C41+C42+C43+C45+C47+C48+C46+C35+C37+C44</f>
        <v>90563.50000000003</v>
      </c>
      <c r="D10" s="35">
        <f>D11+D12+D13+D14+D15+D17+D18+D19+D20+D21+D22+D23+D24+D25+D26+D27+D28+D29+D30+D31+D32+D33+D34+D36+D38+D41+D42+D43+D45+D47+D48+D46</f>
        <v>95</v>
      </c>
      <c r="E10" s="9">
        <f>SUM(E11:E48)</f>
        <v>90658.50000000003</v>
      </c>
      <c r="F10" s="35">
        <f>F11+F12+F13+F14+F15+F17+F18+F19+F20+F21+F22+F23+F24+F25+F26+F27+F28+F29+F30+F31+F32+F33+F34+F36+F38+F39+F40+F41+F42+F43+F45+F47+F48+F46+F44+F35+F37</f>
        <v>104469.90000000001</v>
      </c>
      <c r="G10" s="35">
        <f>G11+G12+G13+G14+G15+G17+G18+G19+G20+G21+G22+G23+G24+G25+G26+G27+G28+G29+G30+G31+G32+G33+G34+G36+G38+G39+G40+G41+G42+G43+G45+G47+G48+G46+G44+G35+G37</f>
        <v>223.8</v>
      </c>
      <c r="H10" s="9">
        <f>F10+G10</f>
        <v>104693.70000000001</v>
      </c>
      <c r="I10" s="9">
        <f>SUM(I11:I48)</f>
        <v>103991.90000000001</v>
      </c>
      <c r="J10" s="9">
        <f>SUM(J11:J48)</f>
        <v>181</v>
      </c>
      <c r="K10" s="9">
        <f>I10+J10</f>
        <v>104172.90000000001</v>
      </c>
      <c r="L10" s="36">
        <f t="shared" si="1"/>
        <v>114.82760714857527</v>
      </c>
      <c r="M10" s="36">
        <f>J10/D10*100</f>
        <v>190.52631578947367</v>
      </c>
      <c r="N10" s="8">
        <f t="shared" si="2"/>
        <v>114.90693095517793</v>
      </c>
      <c r="O10" s="8">
        <f t="shared" si="3"/>
        <v>99.54245194070253</v>
      </c>
      <c r="P10" s="8">
        <f>J10/G10*100</f>
        <v>80.875781948168</v>
      </c>
      <c r="Q10" s="8">
        <f t="shared" si="4"/>
        <v>99.50254886397175</v>
      </c>
      <c r="R10" s="8" t="e">
        <f>I10/#REF!*100</f>
        <v>#REF!</v>
      </c>
      <c r="S10" s="8" t="e">
        <f>J10/#REF!*100</f>
        <v>#REF!</v>
      </c>
      <c r="T10" s="8" t="e">
        <f>K10/#REF!*100</f>
        <v>#REF!</v>
      </c>
    </row>
    <row r="11" spans="1:20" ht="26.25">
      <c r="A11" s="14" t="s">
        <v>99</v>
      </c>
      <c r="B11" s="15" t="s">
        <v>106</v>
      </c>
      <c r="C11" s="15" t="s">
        <v>209</v>
      </c>
      <c r="D11" s="15"/>
      <c r="E11" s="17">
        <f t="shared" si="5"/>
        <v>4270</v>
      </c>
      <c r="F11" s="15" t="s">
        <v>274</v>
      </c>
      <c r="G11" s="12"/>
      <c r="H11" s="12">
        <f aca="true" t="shared" si="6" ref="H11:H21">F11+G11</f>
        <v>4721.4</v>
      </c>
      <c r="I11" s="12">
        <v>4717.2</v>
      </c>
      <c r="J11" s="12"/>
      <c r="K11" s="12">
        <f>I11+J11</f>
        <v>4717.2</v>
      </c>
      <c r="L11" s="36">
        <f t="shared" si="1"/>
        <v>110.47306791569088</v>
      </c>
      <c r="M11" s="36"/>
      <c r="N11" s="8">
        <f t="shared" si="2"/>
        <v>110.47306791569088</v>
      </c>
      <c r="O11" s="8">
        <f t="shared" si="3"/>
        <v>99.91104333460414</v>
      </c>
      <c r="P11" s="8"/>
      <c r="Q11" s="8">
        <f t="shared" si="4"/>
        <v>99.91104333460414</v>
      </c>
      <c r="R11" s="12" t="e">
        <f>I11/#REF!*100</f>
        <v>#REF!</v>
      </c>
      <c r="S11" s="12" t="e">
        <f>J11/#REF!*100</f>
        <v>#REF!</v>
      </c>
      <c r="T11" s="12" t="e">
        <f>K11/#REF!*100</f>
        <v>#REF!</v>
      </c>
    </row>
    <row r="12" spans="1:20" ht="26.25">
      <c r="A12" s="14" t="s">
        <v>100</v>
      </c>
      <c r="B12" s="15" t="s">
        <v>107</v>
      </c>
      <c r="C12" s="15" t="s">
        <v>210</v>
      </c>
      <c r="D12" s="15"/>
      <c r="E12" s="17">
        <f t="shared" si="5"/>
        <v>345</v>
      </c>
      <c r="F12" s="15" t="s">
        <v>275</v>
      </c>
      <c r="G12" s="12"/>
      <c r="H12" s="12">
        <f t="shared" si="6"/>
        <v>504.7</v>
      </c>
      <c r="I12" s="12">
        <v>504.7</v>
      </c>
      <c r="J12" s="12"/>
      <c r="K12" s="12">
        <f aca="true" t="shared" si="7" ref="K12:K48">I12+J12</f>
        <v>504.7</v>
      </c>
      <c r="L12" s="36">
        <f t="shared" si="1"/>
        <v>146.28985507246378</v>
      </c>
      <c r="M12" s="36"/>
      <c r="N12" s="8">
        <f t="shared" si="2"/>
        <v>146.28985507246378</v>
      </c>
      <c r="O12" s="8">
        <f t="shared" si="3"/>
        <v>100</v>
      </c>
      <c r="P12" s="8"/>
      <c r="Q12" s="8">
        <f t="shared" si="4"/>
        <v>100</v>
      </c>
      <c r="R12" s="12" t="e">
        <f>I12/#REF!*100</f>
        <v>#REF!</v>
      </c>
      <c r="S12" s="12"/>
      <c r="T12" s="12" t="e">
        <f>K12/#REF!*100</f>
        <v>#REF!</v>
      </c>
    </row>
    <row r="13" spans="1:20" s="70" customFormat="1" ht="12.75">
      <c r="A13" s="66" t="s">
        <v>101</v>
      </c>
      <c r="B13" s="67" t="s">
        <v>108</v>
      </c>
      <c r="C13" s="67"/>
      <c r="D13" s="67"/>
      <c r="E13" s="68">
        <f t="shared" si="5"/>
        <v>0</v>
      </c>
      <c r="F13" s="67"/>
      <c r="G13" s="69">
        <v>14.1</v>
      </c>
      <c r="H13" s="69">
        <f t="shared" si="6"/>
        <v>14.1</v>
      </c>
      <c r="I13" s="69"/>
      <c r="J13" s="69">
        <v>14.1</v>
      </c>
      <c r="K13" s="69">
        <f t="shared" si="7"/>
        <v>14.1</v>
      </c>
      <c r="L13" s="36"/>
      <c r="M13" s="36"/>
      <c r="N13" s="8"/>
      <c r="O13" s="8"/>
      <c r="P13" s="8">
        <f>J13/G13*100</f>
        <v>100</v>
      </c>
      <c r="Q13" s="8">
        <f t="shared" si="4"/>
        <v>100</v>
      </c>
      <c r="R13" s="69" t="e">
        <f>I13/#REF!*100</f>
        <v>#REF!</v>
      </c>
      <c r="S13" s="69"/>
      <c r="T13" s="69"/>
    </row>
    <row r="14" spans="1:20" ht="39">
      <c r="A14" s="14" t="s">
        <v>131</v>
      </c>
      <c r="B14" s="15" t="s">
        <v>109</v>
      </c>
      <c r="C14" s="15" t="s">
        <v>211</v>
      </c>
      <c r="D14" s="15" t="s">
        <v>253</v>
      </c>
      <c r="E14" s="17">
        <f t="shared" si="5"/>
        <v>475</v>
      </c>
      <c r="F14" s="76">
        <v>207.9</v>
      </c>
      <c r="G14" s="12"/>
      <c r="H14" s="12">
        <f t="shared" si="6"/>
        <v>207.9</v>
      </c>
      <c r="I14" s="12">
        <v>205</v>
      </c>
      <c r="J14" s="12"/>
      <c r="K14" s="12">
        <f t="shared" si="7"/>
        <v>205</v>
      </c>
      <c r="L14" s="36">
        <f t="shared" si="1"/>
        <v>53.94736842105263</v>
      </c>
      <c r="M14" s="36">
        <f>J14/D14*100</f>
        <v>0</v>
      </c>
      <c r="N14" s="8">
        <f t="shared" si="2"/>
        <v>43.15789473684211</v>
      </c>
      <c r="O14" s="8">
        <f t="shared" si="3"/>
        <v>98.6050986050986</v>
      </c>
      <c r="P14" s="8"/>
      <c r="Q14" s="8">
        <f t="shared" si="4"/>
        <v>98.6050986050986</v>
      </c>
      <c r="R14" s="12" t="e">
        <f>I14/#REF!*100</f>
        <v>#REF!</v>
      </c>
      <c r="S14" s="12" t="e">
        <f>J14/#REF!*100</f>
        <v>#REF!</v>
      </c>
      <c r="T14" s="12" t="e">
        <f>K14/#REF!*100</f>
        <v>#REF!</v>
      </c>
    </row>
    <row r="15" spans="1:20" ht="24.75" customHeight="1">
      <c r="A15" s="14" t="s">
        <v>132</v>
      </c>
      <c r="B15" s="15" t="s">
        <v>110</v>
      </c>
      <c r="C15" s="15" t="s">
        <v>212</v>
      </c>
      <c r="D15" s="15"/>
      <c r="E15" s="17">
        <f t="shared" si="5"/>
        <v>12.3</v>
      </c>
      <c r="F15" s="76">
        <v>10</v>
      </c>
      <c r="G15" s="12"/>
      <c r="H15" s="12">
        <f t="shared" si="6"/>
        <v>10</v>
      </c>
      <c r="I15" s="12">
        <v>10</v>
      </c>
      <c r="J15" s="12"/>
      <c r="K15" s="12">
        <f t="shared" si="7"/>
        <v>10</v>
      </c>
      <c r="L15" s="36">
        <f t="shared" si="1"/>
        <v>81.30081300813008</v>
      </c>
      <c r="M15" s="36"/>
      <c r="N15" s="8">
        <f t="shared" si="2"/>
        <v>81.30081300813008</v>
      </c>
      <c r="O15" s="8">
        <f t="shared" si="3"/>
        <v>100</v>
      </c>
      <c r="P15" s="8"/>
      <c r="Q15" s="8">
        <f t="shared" si="4"/>
        <v>100</v>
      </c>
      <c r="R15" s="12" t="e">
        <f>I15/#REF!*100</f>
        <v>#REF!</v>
      </c>
      <c r="S15" s="12"/>
      <c r="T15" s="12" t="e">
        <f>K15/#REF!*100</f>
        <v>#REF!</v>
      </c>
    </row>
    <row r="16" spans="1:20" ht="12.75" customHeight="1" hidden="1">
      <c r="A16" s="14" t="s">
        <v>102</v>
      </c>
      <c r="B16" s="15" t="s">
        <v>111</v>
      </c>
      <c r="C16" s="15"/>
      <c r="D16" s="15"/>
      <c r="E16" s="17">
        <f t="shared" si="5"/>
        <v>0</v>
      </c>
      <c r="F16" s="15"/>
      <c r="G16" s="12"/>
      <c r="H16" s="12">
        <f t="shared" si="6"/>
        <v>0</v>
      </c>
      <c r="I16" s="12"/>
      <c r="J16" s="12"/>
      <c r="K16" s="12">
        <f t="shared" si="7"/>
        <v>0</v>
      </c>
      <c r="L16" s="36" t="e">
        <f t="shared" si="1"/>
        <v>#DIV/0!</v>
      </c>
      <c r="M16" s="36"/>
      <c r="N16" s="8" t="e">
        <f t="shared" si="2"/>
        <v>#DIV/0!</v>
      </c>
      <c r="O16" s="8" t="e">
        <f t="shared" si="3"/>
        <v>#DIV/0!</v>
      </c>
      <c r="P16" s="8"/>
      <c r="Q16" s="8" t="e">
        <f t="shared" si="4"/>
        <v>#DIV/0!</v>
      </c>
      <c r="R16" s="12" t="e">
        <f>I16/#REF!*100</f>
        <v>#REF!</v>
      </c>
      <c r="S16" s="12" t="e">
        <f>J16/#REF!*100</f>
        <v>#REF!</v>
      </c>
      <c r="T16" s="12"/>
    </row>
    <row r="17" spans="1:20" ht="39">
      <c r="A17" s="14" t="s">
        <v>103</v>
      </c>
      <c r="B17" s="15" t="s">
        <v>112</v>
      </c>
      <c r="C17" s="15" t="s">
        <v>213</v>
      </c>
      <c r="D17" s="15"/>
      <c r="E17" s="17">
        <f t="shared" si="5"/>
        <v>284</v>
      </c>
      <c r="F17" s="76">
        <v>211</v>
      </c>
      <c r="G17" s="12"/>
      <c r="H17" s="12">
        <f t="shared" si="6"/>
        <v>211</v>
      </c>
      <c r="I17" s="12">
        <v>207.4</v>
      </c>
      <c r="J17" s="12"/>
      <c r="K17" s="12">
        <f t="shared" si="7"/>
        <v>207.4</v>
      </c>
      <c r="L17" s="36">
        <f t="shared" si="1"/>
        <v>73.02816901408451</v>
      </c>
      <c r="M17" s="36"/>
      <c r="N17" s="8">
        <f t="shared" si="2"/>
        <v>73.02816901408451</v>
      </c>
      <c r="O17" s="8">
        <f t="shared" si="3"/>
        <v>98.29383886255924</v>
      </c>
      <c r="P17" s="8"/>
      <c r="Q17" s="8">
        <f t="shared" si="4"/>
        <v>98.29383886255924</v>
      </c>
      <c r="R17" s="12" t="e">
        <f>I17/#REF!*100</f>
        <v>#REF!</v>
      </c>
      <c r="S17" s="12" t="e">
        <f>J17/#REF!*100</f>
        <v>#REF!</v>
      </c>
      <c r="T17" s="12" t="e">
        <f>K17/#REF!*100</f>
        <v>#REF!</v>
      </c>
    </row>
    <row r="18" spans="1:20" ht="39">
      <c r="A18" s="14" t="s">
        <v>104</v>
      </c>
      <c r="B18" s="15" t="s">
        <v>113</v>
      </c>
      <c r="C18" s="15" t="s">
        <v>214</v>
      </c>
      <c r="D18" s="15"/>
      <c r="E18" s="17">
        <f t="shared" si="5"/>
        <v>12.2</v>
      </c>
      <c r="F18" s="15" t="s">
        <v>254</v>
      </c>
      <c r="G18" s="12"/>
      <c r="H18" s="12">
        <f t="shared" si="6"/>
        <v>16.7</v>
      </c>
      <c r="I18" s="12">
        <v>16.7</v>
      </c>
      <c r="J18" s="12"/>
      <c r="K18" s="12">
        <f t="shared" si="7"/>
        <v>16.7</v>
      </c>
      <c r="L18" s="36">
        <f t="shared" si="1"/>
        <v>136.88524590163937</v>
      </c>
      <c r="M18" s="36"/>
      <c r="N18" s="8">
        <f t="shared" si="2"/>
        <v>136.88524590163937</v>
      </c>
      <c r="O18" s="8">
        <f t="shared" si="3"/>
        <v>100</v>
      </c>
      <c r="P18" s="8"/>
      <c r="Q18" s="8">
        <f t="shared" si="4"/>
        <v>100</v>
      </c>
      <c r="R18" s="12" t="e">
        <f>I18/#REF!*100</f>
        <v>#REF!</v>
      </c>
      <c r="S18" s="12"/>
      <c r="T18" s="12" t="e">
        <f>K18/#REF!*100</f>
        <v>#REF!</v>
      </c>
    </row>
    <row r="19" spans="1:20" s="70" customFormat="1" ht="15" customHeight="1">
      <c r="A19" s="66" t="s">
        <v>105</v>
      </c>
      <c r="B19" s="67" t="s">
        <v>114</v>
      </c>
      <c r="C19" s="67"/>
      <c r="D19" s="67"/>
      <c r="E19" s="68">
        <f t="shared" si="5"/>
        <v>0</v>
      </c>
      <c r="F19" s="67" t="s">
        <v>260</v>
      </c>
      <c r="G19" s="69"/>
      <c r="H19" s="69">
        <f t="shared" si="6"/>
        <v>1.4</v>
      </c>
      <c r="I19" s="69">
        <v>1</v>
      </c>
      <c r="J19" s="69"/>
      <c r="K19" s="69">
        <f t="shared" si="7"/>
        <v>1</v>
      </c>
      <c r="L19" s="36"/>
      <c r="M19" s="36"/>
      <c r="N19" s="8"/>
      <c r="O19" s="8">
        <f t="shared" si="3"/>
        <v>71.42857142857143</v>
      </c>
      <c r="P19" s="8"/>
      <c r="Q19" s="8">
        <f t="shared" si="4"/>
        <v>71.42857142857143</v>
      </c>
      <c r="R19" s="69" t="e">
        <f>I19/#REF!*100</f>
        <v>#REF!</v>
      </c>
      <c r="S19" s="69"/>
      <c r="T19" s="69" t="e">
        <f>K19/#REF!*100</f>
        <v>#REF!</v>
      </c>
    </row>
    <row r="20" spans="1:20" ht="70.5" customHeight="1">
      <c r="A20" s="16" t="s">
        <v>139</v>
      </c>
      <c r="B20" s="15" t="s">
        <v>125</v>
      </c>
      <c r="C20" s="15" t="s">
        <v>215</v>
      </c>
      <c r="D20" s="15"/>
      <c r="E20" s="17">
        <f t="shared" si="5"/>
        <v>945</v>
      </c>
      <c r="F20" s="15" t="s">
        <v>276</v>
      </c>
      <c r="G20" s="12"/>
      <c r="H20" s="12">
        <f t="shared" si="6"/>
        <v>1181.2</v>
      </c>
      <c r="I20" s="12">
        <v>1179.8</v>
      </c>
      <c r="J20" s="12"/>
      <c r="K20" s="12">
        <f t="shared" si="7"/>
        <v>1179.8</v>
      </c>
      <c r="L20" s="36">
        <f t="shared" si="1"/>
        <v>124.84656084656085</v>
      </c>
      <c r="M20" s="36"/>
      <c r="N20" s="8">
        <f t="shared" si="2"/>
        <v>124.84656084656085</v>
      </c>
      <c r="O20" s="8">
        <f t="shared" si="3"/>
        <v>99.88147646461225</v>
      </c>
      <c r="P20" s="8"/>
      <c r="Q20" s="8">
        <f t="shared" si="4"/>
        <v>99.88147646461225</v>
      </c>
      <c r="R20" s="12" t="e">
        <f>I20/#REF!*100</f>
        <v>#REF!</v>
      </c>
      <c r="S20" s="12" t="e">
        <f>J20/#REF!*100</f>
        <v>#REF!</v>
      </c>
      <c r="T20" s="12" t="e">
        <f>K20/#REF!*100</f>
        <v>#REF!</v>
      </c>
    </row>
    <row r="21" spans="1:20" ht="36" customHeight="1">
      <c r="A21" s="10" t="s">
        <v>140</v>
      </c>
      <c r="B21" s="15" t="s">
        <v>126</v>
      </c>
      <c r="C21" s="15" t="s">
        <v>216</v>
      </c>
      <c r="D21" s="15"/>
      <c r="E21" s="17">
        <f t="shared" si="5"/>
        <v>123.6</v>
      </c>
      <c r="F21" s="15" t="s">
        <v>285</v>
      </c>
      <c r="G21" s="12"/>
      <c r="H21" s="12">
        <f t="shared" si="6"/>
        <v>136.7</v>
      </c>
      <c r="I21" s="12">
        <v>136.7</v>
      </c>
      <c r="J21" s="12"/>
      <c r="K21" s="12">
        <f t="shared" si="7"/>
        <v>136.7</v>
      </c>
      <c r="L21" s="36">
        <f t="shared" si="1"/>
        <v>110.59870550161813</v>
      </c>
      <c r="M21" s="36"/>
      <c r="N21" s="8">
        <f t="shared" si="2"/>
        <v>110.59870550161813</v>
      </c>
      <c r="O21" s="8">
        <f t="shared" si="3"/>
        <v>100</v>
      </c>
      <c r="P21" s="8"/>
      <c r="Q21" s="8">
        <f t="shared" si="4"/>
        <v>100</v>
      </c>
      <c r="R21" s="12" t="e">
        <f>I21/#REF!*100</f>
        <v>#REF!</v>
      </c>
      <c r="S21" s="12"/>
      <c r="T21" s="12" t="e">
        <f>K21/#REF!*100</f>
        <v>#REF!</v>
      </c>
    </row>
    <row r="22" spans="1:20" s="70" customFormat="1" ht="12.75">
      <c r="A22" s="71" t="s">
        <v>150</v>
      </c>
      <c r="B22" s="67" t="s">
        <v>149</v>
      </c>
      <c r="C22" s="67"/>
      <c r="D22" s="67"/>
      <c r="E22" s="68">
        <f t="shared" si="5"/>
        <v>0</v>
      </c>
      <c r="F22" s="69">
        <v>69.8</v>
      </c>
      <c r="G22" s="69"/>
      <c r="H22" s="69">
        <f aca="true" t="shared" si="8" ref="H22:H48">F22+G22</f>
        <v>69.8</v>
      </c>
      <c r="I22" s="69">
        <v>61.2</v>
      </c>
      <c r="J22" s="69"/>
      <c r="K22" s="69">
        <f t="shared" si="7"/>
        <v>61.2</v>
      </c>
      <c r="L22" s="36"/>
      <c r="M22" s="36"/>
      <c r="N22" s="8"/>
      <c r="O22" s="8">
        <f t="shared" si="3"/>
        <v>87.67908309455588</v>
      </c>
      <c r="P22" s="8"/>
      <c r="Q22" s="8">
        <f t="shared" si="4"/>
        <v>87.67908309455588</v>
      </c>
      <c r="R22" s="69" t="e">
        <f>I22/#REF!*100</f>
        <v>#REF!</v>
      </c>
      <c r="S22" s="69"/>
      <c r="T22" s="69" t="e">
        <f>K22/#REF!*100</f>
        <v>#REF!</v>
      </c>
    </row>
    <row r="23" spans="1:20" ht="12.75">
      <c r="A23" s="25" t="s">
        <v>157</v>
      </c>
      <c r="B23" s="15" t="s">
        <v>155</v>
      </c>
      <c r="C23" s="15" t="s">
        <v>217</v>
      </c>
      <c r="D23" s="15"/>
      <c r="E23" s="17">
        <f t="shared" si="5"/>
        <v>662</v>
      </c>
      <c r="F23" s="12">
        <v>522.7</v>
      </c>
      <c r="G23" s="12"/>
      <c r="H23" s="12">
        <f t="shared" si="8"/>
        <v>522.7</v>
      </c>
      <c r="I23" s="12">
        <v>520.7</v>
      </c>
      <c r="J23" s="12"/>
      <c r="K23" s="12">
        <f t="shared" si="7"/>
        <v>520.7</v>
      </c>
      <c r="L23" s="36">
        <f t="shared" si="1"/>
        <v>78.65558912386707</v>
      </c>
      <c r="M23" s="36"/>
      <c r="N23" s="8">
        <f t="shared" si="2"/>
        <v>78.65558912386707</v>
      </c>
      <c r="O23" s="8">
        <f t="shared" si="3"/>
        <v>99.61737134111345</v>
      </c>
      <c r="P23" s="8"/>
      <c r="Q23" s="8">
        <f t="shared" si="4"/>
        <v>99.61737134111345</v>
      </c>
      <c r="R23" s="12" t="e">
        <f>I23/#REF!*100</f>
        <v>#REF!</v>
      </c>
      <c r="S23" s="12" t="e">
        <f>J23/#REF!*100</f>
        <v>#REF!</v>
      </c>
      <c r="T23" s="12" t="e">
        <f>K23/#REF!*100</f>
        <v>#REF!</v>
      </c>
    </row>
    <row r="24" spans="1:20" ht="12.75" customHeight="1">
      <c r="A24" s="25" t="s">
        <v>158</v>
      </c>
      <c r="B24" s="15" t="s">
        <v>156</v>
      </c>
      <c r="C24" s="15" t="s">
        <v>218</v>
      </c>
      <c r="D24" s="15"/>
      <c r="E24" s="17">
        <f t="shared" si="5"/>
        <v>102.2</v>
      </c>
      <c r="F24" s="12">
        <v>107.7</v>
      </c>
      <c r="G24" s="12"/>
      <c r="H24" s="12">
        <f t="shared" si="8"/>
        <v>107.7</v>
      </c>
      <c r="I24" s="12">
        <v>107.7</v>
      </c>
      <c r="J24" s="12"/>
      <c r="K24" s="12">
        <f t="shared" si="7"/>
        <v>107.7</v>
      </c>
      <c r="L24" s="36">
        <f t="shared" si="1"/>
        <v>105.3816046966732</v>
      </c>
      <c r="M24" s="36"/>
      <c r="N24" s="8">
        <f t="shared" si="2"/>
        <v>105.3816046966732</v>
      </c>
      <c r="O24" s="8">
        <f t="shared" si="3"/>
        <v>100</v>
      </c>
      <c r="P24" s="8"/>
      <c r="Q24" s="8">
        <f t="shared" si="4"/>
        <v>100</v>
      </c>
      <c r="R24" s="12" t="e">
        <f>I24/#REF!*100</f>
        <v>#REF!</v>
      </c>
      <c r="S24" s="12" t="e">
        <f>J24/#REF!*100</f>
        <v>#REF!</v>
      </c>
      <c r="T24" s="12" t="e">
        <f>K24/#REF!*100</f>
        <v>#REF!</v>
      </c>
    </row>
    <row r="25" spans="1:20" ht="12.75">
      <c r="A25" s="10" t="s">
        <v>56</v>
      </c>
      <c r="B25" s="11" t="s">
        <v>39</v>
      </c>
      <c r="C25" s="11" t="s">
        <v>219</v>
      </c>
      <c r="D25" s="11"/>
      <c r="E25" s="17">
        <f t="shared" si="5"/>
        <v>350</v>
      </c>
      <c r="F25" s="12">
        <v>373</v>
      </c>
      <c r="G25" s="12"/>
      <c r="H25" s="12">
        <f t="shared" si="8"/>
        <v>373</v>
      </c>
      <c r="I25" s="12">
        <v>373</v>
      </c>
      <c r="J25" s="12"/>
      <c r="K25" s="12">
        <f t="shared" si="7"/>
        <v>373</v>
      </c>
      <c r="L25" s="36">
        <f t="shared" si="1"/>
        <v>106.57142857142856</v>
      </c>
      <c r="M25" s="36"/>
      <c r="N25" s="8">
        <f t="shared" si="2"/>
        <v>106.57142857142856</v>
      </c>
      <c r="O25" s="8">
        <f t="shared" si="3"/>
        <v>100</v>
      </c>
      <c r="P25" s="8"/>
      <c r="Q25" s="8">
        <f t="shared" si="4"/>
        <v>100</v>
      </c>
      <c r="R25" s="12" t="e">
        <f>I25/#REF!*100</f>
        <v>#REF!</v>
      </c>
      <c r="S25" s="12"/>
      <c r="T25" s="12" t="e">
        <f>K25/#REF!*100</f>
        <v>#REF!</v>
      </c>
    </row>
    <row r="26" spans="1:20" ht="18" customHeight="1">
      <c r="A26" s="10" t="s">
        <v>57</v>
      </c>
      <c r="B26" s="11" t="s">
        <v>40</v>
      </c>
      <c r="C26" s="11" t="s">
        <v>220</v>
      </c>
      <c r="D26" s="11"/>
      <c r="E26" s="17">
        <f t="shared" si="5"/>
        <v>249.9</v>
      </c>
      <c r="F26" s="12">
        <v>184.3</v>
      </c>
      <c r="G26" s="12"/>
      <c r="H26" s="12">
        <f t="shared" si="8"/>
        <v>184.3</v>
      </c>
      <c r="I26" s="12">
        <v>184.3</v>
      </c>
      <c r="J26" s="12"/>
      <c r="K26" s="12">
        <f t="shared" si="7"/>
        <v>184.3</v>
      </c>
      <c r="L26" s="36">
        <f t="shared" si="1"/>
        <v>73.74949979991997</v>
      </c>
      <c r="M26" s="36"/>
      <c r="N26" s="8">
        <f t="shared" si="2"/>
        <v>73.74949979991997</v>
      </c>
      <c r="O26" s="8">
        <f t="shared" si="3"/>
        <v>100</v>
      </c>
      <c r="P26" s="8"/>
      <c r="Q26" s="8">
        <f t="shared" si="4"/>
        <v>100</v>
      </c>
      <c r="R26" s="12" t="e">
        <f>I26/#REF!*100</f>
        <v>#REF!</v>
      </c>
      <c r="S26" s="12"/>
      <c r="T26" s="12" t="e">
        <f>K26/#REF!*100</f>
        <v>#REF!</v>
      </c>
    </row>
    <row r="27" spans="1:20" ht="12.75">
      <c r="A27" s="10" t="s">
        <v>58</v>
      </c>
      <c r="B27" s="11" t="s">
        <v>41</v>
      </c>
      <c r="C27" s="11" t="s">
        <v>221</v>
      </c>
      <c r="D27" s="11"/>
      <c r="E27" s="17">
        <f t="shared" si="5"/>
        <v>20000</v>
      </c>
      <c r="F27" s="12">
        <v>20758.8</v>
      </c>
      <c r="G27" s="12"/>
      <c r="H27" s="12">
        <f t="shared" si="8"/>
        <v>20758.8</v>
      </c>
      <c r="I27" s="12">
        <v>20758.8</v>
      </c>
      <c r="J27" s="12"/>
      <c r="K27" s="12">
        <f t="shared" si="7"/>
        <v>20758.8</v>
      </c>
      <c r="L27" s="36">
        <f t="shared" si="1"/>
        <v>103.79399999999998</v>
      </c>
      <c r="M27" s="36"/>
      <c r="N27" s="8">
        <f t="shared" si="2"/>
        <v>103.79399999999998</v>
      </c>
      <c r="O27" s="8">
        <f t="shared" si="3"/>
        <v>100</v>
      </c>
      <c r="P27" s="8"/>
      <c r="Q27" s="8">
        <f t="shared" si="4"/>
        <v>100</v>
      </c>
      <c r="R27" s="12" t="e">
        <f>I27/#REF!*100</f>
        <v>#REF!</v>
      </c>
      <c r="S27" s="12"/>
      <c r="T27" s="12" t="e">
        <f>K27/#REF!*100</f>
        <v>#REF!</v>
      </c>
    </row>
    <row r="28" spans="1:20" ht="26.25">
      <c r="A28" s="10" t="s">
        <v>59</v>
      </c>
      <c r="B28" s="11" t="s">
        <v>42</v>
      </c>
      <c r="C28" s="11" t="s">
        <v>222</v>
      </c>
      <c r="D28" s="11"/>
      <c r="E28" s="17">
        <f t="shared" si="5"/>
        <v>2800</v>
      </c>
      <c r="F28" s="12">
        <v>2934.5</v>
      </c>
      <c r="G28" s="12"/>
      <c r="H28" s="12">
        <f t="shared" si="8"/>
        <v>2934.5</v>
      </c>
      <c r="I28" s="12">
        <v>2934.5</v>
      </c>
      <c r="J28" s="12"/>
      <c r="K28" s="12">
        <f t="shared" si="7"/>
        <v>2934.5</v>
      </c>
      <c r="L28" s="36">
        <f t="shared" si="1"/>
        <v>104.80357142857142</v>
      </c>
      <c r="M28" s="36"/>
      <c r="N28" s="8">
        <f t="shared" si="2"/>
        <v>104.80357142857142</v>
      </c>
      <c r="O28" s="8">
        <f t="shared" si="3"/>
        <v>100</v>
      </c>
      <c r="P28" s="8"/>
      <c r="Q28" s="8">
        <f t="shared" si="4"/>
        <v>100</v>
      </c>
      <c r="R28" s="12" t="e">
        <f>I28/#REF!*100</f>
        <v>#REF!</v>
      </c>
      <c r="S28" s="12"/>
      <c r="T28" s="12" t="e">
        <f>K28/#REF!*100</f>
        <v>#REF!</v>
      </c>
    </row>
    <row r="29" spans="1:20" ht="12.75">
      <c r="A29" s="10" t="s">
        <v>92</v>
      </c>
      <c r="B29" s="11" t="s">
        <v>93</v>
      </c>
      <c r="C29" s="11" t="s">
        <v>223</v>
      </c>
      <c r="D29" s="11"/>
      <c r="E29" s="17">
        <f t="shared" si="5"/>
        <v>5342</v>
      </c>
      <c r="F29" s="12">
        <v>7946.1</v>
      </c>
      <c r="G29" s="12"/>
      <c r="H29" s="12">
        <f t="shared" si="8"/>
        <v>7946.1</v>
      </c>
      <c r="I29" s="12">
        <v>7946.1</v>
      </c>
      <c r="J29" s="12"/>
      <c r="K29" s="12">
        <f t="shared" si="7"/>
        <v>7946.1</v>
      </c>
      <c r="L29" s="36">
        <f t="shared" si="1"/>
        <v>148.74766005241483</v>
      </c>
      <c r="M29" s="36"/>
      <c r="N29" s="8">
        <f t="shared" si="2"/>
        <v>148.74766005241483</v>
      </c>
      <c r="O29" s="8">
        <f t="shared" si="3"/>
        <v>100</v>
      </c>
      <c r="P29" s="8"/>
      <c r="Q29" s="8">
        <f t="shared" si="4"/>
        <v>100</v>
      </c>
      <c r="R29" s="12" t="e">
        <f>I29/#REF!*100</f>
        <v>#REF!</v>
      </c>
      <c r="S29" s="12"/>
      <c r="T29" s="12" t="e">
        <f>K29/#REF!*100</f>
        <v>#REF!</v>
      </c>
    </row>
    <row r="30" spans="1:20" ht="12.75">
      <c r="A30" s="10" t="s">
        <v>141</v>
      </c>
      <c r="B30" s="11" t="s">
        <v>142</v>
      </c>
      <c r="C30" s="11" t="s">
        <v>199</v>
      </c>
      <c r="D30" s="11"/>
      <c r="E30" s="17">
        <f t="shared" si="5"/>
        <v>1000</v>
      </c>
      <c r="F30" s="12">
        <v>466.9</v>
      </c>
      <c r="G30" s="12"/>
      <c r="H30" s="12">
        <f t="shared" si="8"/>
        <v>466.9</v>
      </c>
      <c r="I30" s="12">
        <v>466.9</v>
      </c>
      <c r="J30" s="12"/>
      <c r="K30" s="12">
        <f t="shared" si="7"/>
        <v>466.9</v>
      </c>
      <c r="L30" s="36">
        <f t="shared" si="1"/>
        <v>46.69</v>
      </c>
      <c r="M30" s="36"/>
      <c r="N30" s="8">
        <f t="shared" si="2"/>
        <v>46.69</v>
      </c>
      <c r="O30" s="8">
        <f t="shared" si="3"/>
        <v>100</v>
      </c>
      <c r="P30" s="8"/>
      <c r="Q30" s="8">
        <f t="shared" si="4"/>
        <v>100</v>
      </c>
      <c r="R30" s="12" t="e">
        <f>I30/#REF!*100</f>
        <v>#REF!</v>
      </c>
      <c r="S30" s="12"/>
      <c r="T30" s="12" t="e">
        <f>K30/#REF!*100</f>
        <v>#REF!</v>
      </c>
    </row>
    <row r="31" spans="1:20" ht="12.75">
      <c r="A31" s="10" t="s">
        <v>153</v>
      </c>
      <c r="B31" s="11" t="s">
        <v>151</v>
      </c>
      <c r="C31" s="11" t="s">
        <v>224</v>
      </c>
      <c r="D31" s="11"/>
      <c r="E31" s="17">
        <f t="shared" si="5"/>
        <v>51.6</v>
      </c>
      <c r="F31" s="12">
        <v>45.6</v>
      </c>
      <c r="G31" s="12"/>
      <c r="H31" s="12">
        <f t="shared" si="8"/>
        <v>45.6</v>
      </c>
      <c r="I31" s="12">
        <v>45.6</v>
      </c>
      <c r="J31" s="12"/>
      <c r="K31" s="12">
        <f t="shared" si="7"/>
        <v>45.6</v>
      </c>
      <c r="L31" s="36">
        <f t="shared" si="1"/>
        <v>88.37209302325581</v>
      </c>
      <c r="M31" s="36"/>
      <c r="N31" s="8">
        <f t="shared" si="2"/>
        <v>88.37209302325581</v>
      </c>
      <c r="O31" s="8">
        <f t="shared" si="3"/>
        <v>100</v>
      </c>
      <c r="P31" s="8"/>
      <c r="Q31" s="8">
        <f t="shared" si="4"/>
        <v>100</v>
      </c>
      <c r="R31" s="12" t="e">
        <f>I31/#REF!*100</f>
        <v>#REF!</v>
      </c>
      <c r="S31" s="12"/>
      <c r="T31" s="12" t="e">
        <f>K31/#REF!*100</f>
        <v>#REF!</v>
      </c>
    </row>
    <row r="32" spans="1:20" ht="12.75">
      <c r="A32" s="10" t="s">
        <v>133</v>
      </c>
      <c r="B32" s="11" t="s">
        <v>79</v>
      </c>
      <c r="C32" s="11" t="s">
        <v>225</v>
      </c>
      <c r="D32" s="11"/>
      <c r="E32" s="17">
        <f t="shared" si="5"/>
        <v>8000</v>
      </c>
      <c r="F32" s="12">
        <v>9725.9</v>
      </c>
      <c r="G32" s="12"/>
      <c r="H32" s="12">
        <f t="shared" si="8"/>
        <v>9725.9</v>
      </c>
      <c r="I32" s="12">
        <v>9725.9</v>
      </c>
      <c r="J32" s="12"/>
      <c r="K32" s="12">
        <f t="shared" si="7"/>
        <v>9725.9</v>
      </c>
      <c r="L32" s="36">
        <f t="shared" si="1"/>
        <v>121.57374999999999</v>
      </c>
      <c r="M32" s="36"/>
      <c r="N32" s="8">
        <f t="shared" si="2"/>
        <v>121.57374999999999</v>
      </c>
      <c r="O32" s="8">
        <f t="shared" si="3"/>
        <v>100</v>
      </c>
      <c r="P32" s="8"/>
      <c r="Q32" s="8">
        <f t="shared" si="4"/>
        <v>100</v>
      </c>
      <c r="R32" s="12" t="e">
        <f>I32/#REF!*100</f>
        <v>#REF!</v>
      </c>
      <c r="S32" s="12"/>
      <c r="T32" s="12" t="e">
        <f>K32/#REF!*100</f>
        <v>#REF!</v>
      </c>
    </row>
    <row r="33" spans="1:20" ht="26.25">
      <c r="A33" s="10" t="s">
        <v>60</v>
      </c>
      <c r="B33" s="11" t="s">
        <v>18</v>
      </c>
      <c r="C33" s="11" t="s">
        <v>226</v>
      </c>
      <c r="D33" s="11"/>
      <c r="E33" s="17">
        <f t="shared" si="5"/>
        <v>32788.3</v>
      </c>
      <c r="F33" s="12">
        <v>38395.9</v>
      </c>
      <c r="G33" s="12"/>
      <c r="H33" s="12">
        <f t="shared" si="8"/>
        <v>38395.9</v>
      </c>
      <c r="I33" s="13">
        <v>38326.1</v>
      </c>
      <c r="J33" s="13"/>
      <c r="K33" s="12">
        <f t="shared" si="7"/>
        <v>38326.1</v>
      </c>
      <c r="L33" s="36">
        <f t="shared" si="1"/>
        <v>116.88956121543355</v>
      </c>
      <c r="M33" s="36"/>
      <c r="N33" s="8">
        <f t="shared" si="2"/>
        <v>116.88956121543355</v>
      </c>
      <c r="O33" s="8">
        <f t="shared" si="3"/>
        <v>99.8182097567709</v>
      </c>
      <c r="P33" s="8"/>
      <c r="Q33" s="8">
        <f t="shared" si="4"/>
        <v>99.8182097567709</v>
      </c>
      <c r="R33" s="12" t="e">
        <f>I33/#REF!*100</f>
        <v>#REF!</v>
      </c>
      <c r="S33" s="12" t="e">
        <f>J33/#REF!*100</f>
        <v>#REF!</v>
      </c>
      <c r="T33" s="12" t="e">
        <f>K33/#REF!*100</f>
        <v>#REF!</v>
      </c>
    </row>
    <row r="34" spans="1:20" ht="39">
      <c r="A34" s="10" t="s">
        <v>154</v>
      </c>
      <c r="B34" s="11" t="s">
        <v>152</v>
      </c>
      <c r="C34" s="11" t="s">
        <v>227</v>
      </c>
      <c r="D34" s="11"/>
      <c r="E34" s="17">
        <f t="shared" si="5"/>
        <v>652</v>
      </c>
      <c r="F34" s="12">
        <v>1665.9</v>
      </c>
      <c r="G34" s="12"/>
      <c r="H34" s="12">
        <f t="shared" si="8"/>
        <v>1665.9</v>
      </c>
      <c r="I34" s="12">
        <v>1628.9</v>
      </c>
      <c r="J34" s="12"/>
      <c r="K34" s="12">
        <f t="shared" si="7"/>
        <v>1628.9</v>
      </c>
      <c r="L34" s="36">
        <f t="shared" si="1"/>
        <v>249.83128834355827</v>
      </c>
      <c r="M34" s="36"/>
      <c r="N34" s="8">
        <f t="shared" si="2"/>
        <v>249.83128834355827</v>
      </c>
      <c r="O34" s="8">
        <f t="shared" si="3"/>
        <v>97.77897833003182</v>
      </c>
      <c r="P34" s="8"/>
      <c r="Q34" s="8">
        <f t="shared" si="4"/>
        <v>97.77897833003182</v>
      </c>
      <c r="R34" s="12" t="e">
        <f>I34/#REF!*100</f>
        <v>#REF!</v>
      </c>
      <c r="S34" s="12"/>
      <c r="T34" s="12" t="e">
        <f>K34/#REF!*100</f>
        <v>#REF!</v>
      </c>
    </row>
    <row r="35" spans="1:20" s="63" customFormat="1" ht="23.25" customHeight="1" hidden="1">
      <c r="A35" s="64" t="s">
        <v>197</v>
      </c>
      <c r="B35" s="65" t="s">
        <v>193</v>
      </c>
      <c r="C35" s="65"/>
      <c r="D35" s="65"/>
      <c r="E35" s="61">
        <f t="shared" si="5"/>
        <v>0</v>
      </c>
      <c r="F35" s="62"/>
      <c r="G35" s="62"/>
      <c r="H35" s="62">
        <f t="shared" si="8"/>
        <v>0</v>
      </c>
      <c r="I35" s="62"/>
      <c r="J35" s="62"/>
      <c r="K35" s="62">
        <f t="shared" si="7"/>
        <v>0</v>
      </c>
      <c r="L35" s="36" t="e">
        <f t="shared" si="1"/>
        <v>#DIV/0!</v>
      </c>
      <c r="M35" s="36"/>
      <c r="N35" s="8" t="e">
        <f t="shared" si="2"/>
        <v>#DIV/0!</v>
      </c>
      <c r="O35" s="8" t="e">
        <f t="shared" si="3"/>
        <v>#DIV/0!</v>
      </c>
      <c r="P35" s="8"/>
      <c r="Q35" s="8" t="e">
        <f t="shared" si="4"/>
        <v>#DIV/0!</v>
      </c>
      <c r="R35" s="62"/>
      <c r="S35" s="62"/>
      <c r="T35" s="62"/>
    </row>
    <row r="36" spans="1:20" ht="12.75">
      <c r="A36" s="10" t="s">
        <v>120</v>
      </c>
      <c r="B36" s="11" t="s">
        <v>117</v>
      </c>
      <c r="C36" s="11" t="s">
        <v>228</v>
      </c>
      <c r="D36" s="11"/>
      <c r="E36" s="17">
        <f t="shared" si="5"/>
        <v>1064.2</v>
      </c>
      <c r="F36" s="12">
        <v>2234.2</v>
      </c>
      <c r="G36" s="12"/>
      <c r="H36" s="12">
        <f t="shared" si="8"/>
        <v>2234.2</v>
      </c>
      <c r="I36" s="12">
        <v>1995</v>
      </c>
      <c r="J36" s="12"/>
      <c r="K36" s="12">
        <f t="shared" si="7"/>
        <v>1995</v>
      </c>
      <c r="L36" s="36">
        <f t="shared" si="1"/>
        <v>187.46476226273256</v>
      </c>
      <c r="M36" s="36"/>
      <c r="N36" s="8">
        <f t="shared" si="2"/>
        <v>187.46476226273256</v>
      </c>
      <c r="O36" s="8">
        <f t="shared" si="3"/>
        <v>89.29370691970281</v>
      </c>
      <c r="P36" s="8"/>
      <c r="Q36" s="8">
        <f t="shared" si="4"/>
        <v>89.29370691970281</v>
      </c>
      <c r="R36" s="12" t="e">
        <f>I36/#REF!*100</f>
        <v>#REF!</v>
      </c>
      <c r="S36" s="12"/>
      <c r="T36" s="12" t="e">
        <f>K36/#REF!*100</f>
        <v>#REF!</v>
      </c>
    </row>
    <row r="37" spans="1:20" ht="14.25" customHeight="1">
      <c r="A37" s="60" t="s">
        <v>198</v>
      </c>
      <c r="B37" s="11" t="s">
        <v>194</v>
      </c>
      <c r="C37" s="11" t="s">
        <v>229</v>
      </c>
      <c r="D37" s="11"/>
      <c r="E37" s="17">
        <f t="shared" si="5"/>
        <v>1250</v>
      </c>
      <c r="F37" s="12">
        <v>1243.8</v>
      </c>
      <c r="G37" s="12"/>
      <c r="H37" s="12">
        <f t="shared" si="8"/>
        <v>1243.8</v>
      </c>
      <c r="I37" s="12">
        <v>1243.8</v>
      </c>
      <c r="J37" s="12"/>
      <c r="K37" s="12">
        <f t="shared" si="7"/>
        <v>1243.8</v>
      </c>
      <c r="L37" s="36">
        <f t="shared" si="1"/>
        <v>99.50399999999999</v>
      </c>
      <c r="M37" s="36"/>
      <c r="N37" s="8">
        <f t="shared" si="2"/>
        <v>99.50399999999999</v>
      </c>
      <c r="O37" s="8">
        <f t="shared" si="3"/>
        <v>100</v>
      </c>
      <c r="P37" s="8"/>
      <c r="Q37" s="8">
        <f t="shared" si="4"/>
        <v>100</v>
      </c>
      <c r="R37" s="12"/>
      <c r="S37" s="12"/>
      <c r="T37" s="12"/>
    </row>
    <row r="38" spans="1:20" ht="12.75">
      <c r="A38" s="2" t="s">
        <v>61</v>
      </c>
      <c r="B38" s="11" t="s">
        <v>43</v>
      </c>
      <c r="C38" s="11" t="s">
        <v>202</v>
      </c>
      <c r="D38" s="11"/>
      <c r="E38" s="17">
        <f t="shared" si="5"/>
        <v>159.8</v>
      </c>
      <c r="F38" s="23">
        <v>259.8</v>
      </c>
      <c r="G38" s="23"/>
      <c r="H38" s="12">
        <f t="shared" si="8"/>
        <v>259.8</v>
      </c>
      <c r="I38" s="12">
        <v>230.6</v>
      </c>
      <c r="J38" s="12"/>
      <c r="K38" s="12">
        <f t="shared" si="7"/>
        <v>230.6</v>
      </c>
      <c r="L38" s="36">
        <f t="shared" si="1"/>
        <v>144.30538172715893</v>
      </c>
      <c r="M38" s="36"/>
      <c r="N38" s="8">
        <f t="shared" si="2"/>
        <v>144.30538172715893</v>
      </c>
      <c r="O38" s="8">
        <f t="shared" si="3"/>
        <v>88.76058506543495</v>
      </c>
      <c r="P38" s="8"/>
      <c r="Q38" s="8">
        <f t="shared" si="4"/>
        <v>88.76058506543495</v>
      </c>
      <c r="R38" s="31" t="e">
        <f>I38/#REF!*100</f>
        <v>#REF!</v>
      </c>
      <c r="S38" s="12"/>
      <c r="T38" s="31" t="e">
        <f>K38/#REF!*100</f>
        <v>#REF!</v>
      </c>
    </row>
    <row r="39" spans="1:20" ht="12.75">
      <c r="A39" s="83" t="s">
        <v>257</v>
      </c>
      <c r="B39" s="11" t="s">
        <v>230</v>
      </c>
      <c r="C39" s="11" t="s">
        <v>173</v>
      </c>
      <c r="D39" s="11"/>
      <c r="E39" s="17">
        <f t="shared" si="5"/>
        <v>20</v>
      </c>
      <c r="F39" s="23">
        <v>20</v>
      </c>
      <c r="G39" s="23">
        <v>16.8</v>
      </c>
      <c r="H39" s="12">
        <f t="shared" si="8"/>
        <v>36.8</v>
      </c>
      <c r="I39" s="12">
        <v>18.6</v>
      </c>
      <c r="J39" s="12">
        <v>16.8</v>
      </c>
      <c r="K39" s="12">
        <f t="shared" si="7"/>
        <v>35.400000000000006</v>
      </c>
      <c r="L39" s="36">
        <f t="shared" si="1"/>
        <v>93</v>
      </c>
      <c r="M39" s="36"/>
      <c r="N39" s="8">
        <f t="shared" si="2"/>
        <v>177.00000000000003</v>
      </c>
      <c r="O39" s="8">
        <f t="shared" si="3"/>
        <v>93</v>
      </c>
      <c r="P39" s="8">
        <f>J39/G39*100</f>
        <v>100</v>
      </c>
      <c r="Q39" s="8">
        <f t="shared" si="4"/>
        <v>96.19565217391307</v>
      </c>
      <c r="R39" s="31"/>
      <c r="S39" s="12"/>
      <c r="T39" s="31"/>
    </row>
    <row r="40" spans="1:20" ht="12.75">
      <c r="A40" s="84" t="s">
        <v>258</v>
      </c>
      <c r="B40" s="11" t="s">
        <v>231</v>
      </c>
      <c r="C40" s="11" t="s">
        <v>232</v>
      </c>
      <c r="D40" s="11"/>
      <c r="E40" s="17">
        <f t="shared" si="5"/>
        <v>35.3</v>
      </c>
      <c r="F40" s="23">
        <v>55.3</v>
      </c>
      <c r="G40" s="23"/>
      <c r="H40" s="12">
        <f>F40+G40</f>
        <v>55.3</v>
      </c>
      <c r="I40" s="12">
        <v>55.3</v>
      </c>
      <c r="J40" s="12"/>
      <c r="K40" s="12">
        <f t="shared" si="7"/>
        <v>55.3</v>
      </c>
      <c r="L40" s="36">
        <f t="shared" si="1"/>
        <v>156.657223796034</v>
      </c>
      <c r="M40" s="36"/>
      <c r="N40" s="8">
        <f t="shared" si="2"/>
        <v>156.657223796034</v>
      </c>
      <c r="O40" s="8">
        <f t="shared" si="3"/>
        <v>100</v>
      </c>
      <c r="P40" s="8"/>
      <c r="Q40" s="8">
        <f t="shared" si="4"/>
        <v>100</v>
      </c>
      <c r="R40" s="31"/>
      <c r="S40" s="12"/>
      <c r="T40" s="31"/>
    </row>
    <row r="41" spans="1:20" ht="12.75">
      <c r="A41" s="10" t="s">
        <v>119</v>
      </c>
      <c r="B41" s="11" t="s">
        <v>116</v>
      </c>
      <c r="C41" s="11" t="s">
        <v>250</v>
      </c>
      <c r="D41" s="11" t="s">
        <v>162</v>
      </c>
      <c r="E41" s="17">
        <f t="shared" si="5"/>
        <v>348.1</v>
      </c>
      <c r="F41" s="12">
        <v>526.1</v>
      </c>
      <c r="G41" s="12">
        <v>0</v>
      </c>
      <c r="H41" s="12">
        <f t="shared" si="8"/>
        <v>526.1</v>
      </c>
      <c r="I41" s="12">
        <v>526.1</v>
      </c>
      <c r="J41" s="12"/>
      <c r="K41" s="12">
        <f t="shared" si="7"/>
        <v>526.1</v>
      </c>
      <c r="L41" s="36">
        <f t="shared" si="1"/>
        <v>151.13473139902328</v>
      </c>
      <c r="M41" s="36"/>
      <c r="N41" s="8">
        <f t="shared" si="2"/>
        <v>151.13473139902328</v>
      </c>
      <c r="O41" s="8">
        <f t="shared" si="3"/>
        <v>100</v>
      </c>
      <c r="P41" s="8"/>
      <c r="Q41" s="8">
        <f t="shared" si="4"/>
        <v>100</v>
      </c>
      <c r="R41" s="12" t="e">
        <f>I41/#REF!*100</f>
        <v>#REF!</v>
      </c>
      <c r="S41" s="12"/>
      <c r="T41" s="12" t="e">
        <f>K41/#REF!*100</f>
        <v>#REF!</v>
      </c>
    </row>
    <row r="42" spans="1:20" ht="24">
      <c r="A42" s="22" t="s">
        <v>138</v>
      </c>
      <c r="B42" s="11" t="s">
        <v>123</v>
      </c>
      <c r="C42" s="11" t="s">
        <v>251</v>
      </c>
      <c r="D42" s="11"/>
      <c r="E42" s="17">
        <f t="shared" si="5"/>
        <v>26.1</v>
      </c>
      <c r="F42" s="12">
        <v>34.2</v>
      </c>
      <c r="G42" s="12"/>
      <c r="H42" s="12">
        <f t="shared" si="8"/>
        <v>34.2</v>
      </c>
      <c r="I42" s="12">
        <v>34.2</v>
      </c>
      <c r="J42" s="12"/>
      <c r="K42" s="12">
        <f t="shared" si="7"/>
        <v>34.2</v>
      </c>
      <c r="L42" s="36">
        <f t="shared" si="1"/>
        <v>131.0344827586207</v>
      </c>
      <c r="M42" s="36"/>
      <c r="N42" s="8">
        <f t="shared" si="2"/>
        <v>131.0344827586207</v>
      </c>
      <c r="O42" s="8">
        <f t="shared" si="3"/>
        <v>100</v>
      </c>
      <c r="P42" s="8"/>
      <c r="Q42" s="8">
        <f t="shared" si="4"/>
        <v>100</v>
      </c>
      <c r="R42" s="12" t="e">
        <f>I42/#REF!*100</f>
        <v>#REF!</v>
      </c>
      <c r="S42" s="12"/>
      <c r="T42" s="12" t="e">
        <f>K42/#REF!*100</f>
        <v>#REF!</v>
      </c>
    </row>
    <row r="43" spans="1:20" ht="26.25">
      <c r="A43" s="10" t="s">
        <v>62</v>
      </c>
      <c r="B43" s="11" t="s">
        <v>44</v>
      </c>
      <c r="C43" s="11" t="s">
        <v>233</v>
      </c>
      <c r="D43" s="11"/>
      <c r="E43" s="17">
        <f t="shared" si="5"/>
        <v>115</v>
      </c>
      <c r="F43" s="12">
        <v>115</v>
      </c>
      <c r="G43" s="12"/>
      <c r="H43" s="12">
        <f t="shared" si="8"/>
        <v>115</v>
      </c>
      <c r="I43" s="12">
        <v>115</v>
      </c>
      <c r="J43" s="12"/>
      <c r="K43" s="12">
        <f t="shared" si="7"/>
        <v>115</v>
      </c>
      <c r="L43" s="36">
        <f t="shared" si="1"/>
        <v>100</v>
      </c>
      <c r="M43" s="36"/>
      <c r="N43" s="8">
        <f t="shared" si="2"/>
        <v>100</v>
      </c>
      <c r="O43" s="8">
        <f t="shared" si="3"/>
        <v>100</v>
      </c>
      <c r="P43" s="8"/>
      <c r="Q43" s="8">
        <f t="shared" si="4"/>
        <v>100</v>
      </c>
      <c r="R43" s="12" t="e">
        <f>I43/#REF!*100</f>
        <v>#REF!</v>
      </c>
      <c r="S43" s="12"/>
      <c r="T43" s="12" t="e">
        <f>K43/#REF!*100</f>
        <v>#REF!</v>
      </c>
    </row>
    <row r="44" spans="1:20" ht="32.25" customHeight="1">
      <c r="A44" s="10" t="s">
        <v>174</v>
      </c>
      <c r="B44" s="11" t="s">
        <v>172</v>
      </c>
      <c r="C44" s="11" t="s">
        <v>234</v>
      </c>
      <c r="D44" s="11"/>
      <c r="E44" s="17">
        <f t="shared" si="5"/>
        <v>199</v>
      </c>
      <c r="F44" s="12">
        <v>199</v>
      </c>
      <c r="G44" s="12"/>
      <c r="H44" s="12">
        <f t="shared" si="8"/>
        <v>199</v>
      </c>
      <c r="I44" s="12">
        <v>198.7</v>
      </c>
      <c r="J44" s="12"/>
      <c r="K44" s="12">
        <f t="shared" si="7"/>
        <v>198.7</v>
      </c>
      <c r="L44" s="36">
        <f t="shared" si="1"/>
        <v>99.84924623115577</v>
      </c>
      <c r="M44" s="36"/>
      <c r="N44" s="8">
        <f t="shared" si="2"/>
        <v>99.84924623115577</v>
      </c>
      <c r="O44" s="8">
        <f t="shared" si="3"/>
        <v>99.84924623115577</v>
      </c>
      <c r="P44" s="8"/>
      <c r="Q44" s="8">
        <f t="shared" si="4"/>
        <v>99.84924623115577</v>
      </c>
      <c r="R44" s="12"/>
      <c r="S44" s="12"/>
      <c r="T44" s="12"/>
    </row>
    <row r="45" spans="1:20" ht="26.25">
      <c r="A45" s="10" t="s">
        <v>6</v>
      </c>
      <c r="B45" s="11" t="s">
        <v>19</v>
      </c>
      <c r="C45" s="11" t="s">
        <v>235</v>
      </c>
      <c r="D45" s="11"/>
      <c r="E45" s="17">
        <f t="shared" si="5"/>
        <v>2576.1</v>
      </c>
      <c r="F45" s="12">
        <v>2614.1</v>
      </c>
      <c r="G45" s="12">
        <v>192.9</v>
      </c>
      <c r="H45" s="12">
        <f t="shared" si="8"/>
        <v>2807</v>
      </c>
      <c r="I45" s="12">
        <v>2603.5</v>
      </c>
      <c r="J45" s="12">
        <v>150.1</v>
      </c>
      <c r="K45" s="12">
        <f t="shared" si="7"/>
        <v>2753.6</v>
      </c>
      <c r="L45" s="36">
        <f t="shared" si="1"/>
        <v>101.06362330654865</v>
      </c>
      <c r="M45" s="36"/>
      <c r="N45" s="8">
        <f t="shared" si="2"/>
        <v>106.890260471255</v>
      </c>
      <c r="O45" s="8">
        <f t="shared" si="3"/>
        <v>99.59450671359168</v>
      </c>
      <c r="P45" s="8">
        <f>J45/G45*100</f>
        <v>77.81233799896319</v>
      </c>
      <c r="Q45" s="8">
        <f t="shared" si="4"/>
        <v>98.09761311008194</v>
      </c>
      <c r="R45" s="12" t="e">
        <f>I45/#REF!*100</f>
        <v>#REF!</v>
      </c>
      <c r="S45" s="12" t="e">
        <f>J45/#REF!*100</f>
        <v>#REF!</v>
      </c>
      <c r="T45" s="12" t="e">
        <f>K45/#REF!*100</f>
        <v>#REF!</v>
      </c>
    </row>
    <row r="46" spans="1:20" ht="35.25" customHeight="1">
      <c r="A46" s="10" t="s">
        <v>165</v>
      </c>
      <c r="B46" s="11" t="s">
        <v>163</v>
      </c>
      <c r="C46" s="11" t="s">
        <v>236</v>
      </c>
      <c r="D46" s="11"/>
      <c r="E46" s="17">
        <f t="shared" si="5"/>
        <v>101.6</v>
      </c>
      <c r="F46" s="12">
        <v>101.6</v>
      </c>
      <c r="G46" s="12"/>
      <c r="H46" s="12">
        <f t="shared" si="8"/>
        <v>101.6</v>
      </c>
      <c r="I46" s="12">
        <v>80.1</v>
      </c>
      <c r="J46" s="12"/>
      <c r="K46" s="12">
        <f t="shared" si="7"/>
        <v>80.1</v>
      </c>
      <c r="L46" s="36">
        <f t="shared" si="1"/>
        <v>78.83858267716536</v>
      </c>
      <c r="M46" s="36"/>
      <c r="N46" s="8">
        <f t="shared" si="2"/>
        <v>78.83858267716536</v>
      </c>
      <c r="O46" s="8">
        <f t="shared" si="3"/>
        <v>78.83858267716536</v>
      </c>
      <c r="P46" s="8"/>
      <c r="Q46" s="8">
        <f t="shared" si="4"/>
        <v>78.83858267716536</v>
      </c>
      <c r="R46" s="12" t="e">
        <f>I46/#REF!*100</f>
        <v>#REF!</v>
      </c>
      <c r="S46" s="12"/>
      <c r="T46" s="12"/>
    </row>
    <row r="47" spans="1:20" ht="26.25">
      <c r="A47" s="10" t="s">
        <v>63</v>
      </c>
      <c r="B47" s="11" t="s">
        <v>45</v>
      </c>
      <c r="C47" s="11" t="s">
        <v>237</v>
      </c>
      <c r="D47" s="11"/>
      <c r="E47" s="17">
        <f t="shared" si="5"/>
        <v>298.2</v>
      </c>
      <c r="F47" s="12">
        <v>266.2</v>
      </c>
      <c r="G47" s="12"/>
      <c r="H47" s="12">
        <f t="shared" si="8"/>
        <v>266.2</v>
      </c>
      <c r="I47" s="12">
        <v>220.3</v>
      </c>
      <c r="J47" s="12"/>
      <c r="K47" s="12">
        <f t="shared" si="7"/>
        <v>220.3</v>
      </c>
      <c r="L47" s="36">
        <f t="shared" si="1"/>
        <v>73.8765928906774</v>
      </c>
      <c r="M47" s="36"/>
      <c r="N47" s="8">
        <f t="shared" si="2"/>
        <v>73.8765928906774</v>
      </c>
      <c r="O47" s="8">
        <f t="shared" si="3"/>
        <v>82.75732531930879</v>
      </c>
      <c r="P47" s="8"/>
      <c r="Q47" s="8">
        <f t="shared" si="4"/>
        <v>82.75732531930879</v>
      </c>
      <c r="R47" s="12" t="e">
        <f>I47/#REF!*100</f>
        <v>#REF!</v>
      </c>
      <c r="S47" s="12"/>
      <c r="T47" s="12" t="e">
        <f>K47/#REF!*100</f>
        <v>#REF!</v>
      </c>
    </row>
    <row r="48" spans="1:20" ht="15" customHeight="1">
      <c r="A48" s="10" t="s">
        <v>64</v>
      </c>
      <c r="B48" s="11" t="s">
        <v>46</v>
      </c>
      <c r="C48" s="11" t="s">
        <v>238</v>
      </c>
      <c r="D48" s="11"/>
      <c r="E48" s="17">
        <f t="shared" si="5"/>
        <v>6000</v>
      </c>
      <c r="F48" s="12">
        <v>6612.5</v>
      </c>
      <c r="G48" s="12"/>
      <c r="H48" s="12">
        <f t="shared" si="8"/>
        <v>6612.5</v>
      </c>
      <c r="I48" s="12">
        <v>6612.5</v>
      </c>
      <c r="J48" s="12"/>
      <c r="K48" s="12">
        <f t="shared" si="7"/>
        <v>6612.5</v>
      </c>
      <c r="L48" s="36">
        <f t="shared" si="1"/>
        <v>110.20833333333333</v>
      </c>
      <c r="M48" s="36"/>
      <c r="N48" s="8">
        <f t="shared" si="2"/>
        <v>110.20833333333333</v>
      </c>
      <c r="O48" s="8">
        <f t="shared" si="3"/>
        <v>100</v>
      </c>
      <c r="P48" s="8"/>
      <c r="Q48" s="8">
        <f t="shared" si="4"/>
        <v>100</v>
      </c>
      <c r="R48" s="12" t="e">
        <f>I48/#REF!*100</f>
        <v>#REF!</v>
      </c>
      <c r="S48" s="12"/>
      <c r="T48" s="12" t="e">
        <f>K48/#REF!*100</f>
        <v>#REF!</v>
      </c>
    </row>
    <row r="49" spans="1:20" s="20" customFormat="1" ht="25.5" customHeight="1" hidden="1">
      <c r="A49" s="18" t="s">
        <v>135</v>
      </c>
      <c r="B49" s="7" t="s">
        <v>130</v>
      </c>
      <c r="C49" s="7"/>
      <c r="D49" s="7"/>
      <c r="E49" s="7"/>
      <c r="F49" s="9"/>
      <c r="G49" s="8"/>
      <c r="H49" s="8"/>
      <c r="I49" s="8"/>
      <c r="J49" s="12"/>
      <c r="K49" s="8">
        <f aca="true" t="shared" si="9" ref="K49:K54">I49+J49</f>
        <v>0</v>
      </c>
      <c r="L49" s="36" t="e">
        <f t="shared" si="1"/>
        <v>#DIV/0!</v>
      </c>
      <c r="M49" s="36" t="e">
        <f>J49/D49*100</f>
        <v>#DIV/0!</v>
      </c>
      <c r="N49" s="8" t="e">
        <f t="shared" si="2"/>
        <v>#DIV/0!</v>
      </c>
      <c r="O49" s="8" t="e">
        <f t="shared" si="3"/>
        <v>#DIV/0!</v>
      </c>
      <c r="P49" s="8" t="e">
        <f>J49/G49*100</f>
        <v>#DIV/0!</v>
      </c>
      <c r="Q49" s="8" t="e">
        <f t="shared" si="4"/>
        <v>#DIV/0!</v>
      </c>
      <c r="R49" s="8"/>
      <c r="S49" s="8" t="e">
        <f>J49/#REF!*100</f>
        <v>#REF!</v>
      </c>
      <c r="T49" s="8"/>
    </row>
    <row r="50" spans="1:20" ht="12.75">
      <c r="A50" s="6" t="s">
        <v>7</v>
      </c>
      <c r="B50" s="7" t="s">
        <v>20</v>
      </c>
      <c r="C50" s="9">
        <f>C51+C52+C54+C53</f>
        <v>9288.8</v>
      </c>
      <c r="D50" s="9">
        <f>D51+D52+D54+D53</f>
        <v>61.2</v>
      </c>
      <c r="E50" s="9">
        <f>SUM(E51:E54)</f>
        <v>9350</v>
      </c>
      <c r="F50" s="9">
        <f>F51+F52+F54+F53</f>
        <v>10539.3</v>
      </c>
      <c r="G50" s="8">
        <f>SUM(G51:G54)</f>
        <v>399.7</v>
      </c>
      <c r="H50" s="8">
        <f>F50+G50</f>
        <v>10939</v>
      </c>
      <c r="I50" s="8">
        <f>SUM(I51:I54)</f>
        <v>10428.300000000001</v>
      </c>
      <c r="J50" s="8">
        <f>SUM(J51:J54)</f>
        <v>390.5</v>
      </c>
      <c r="K50" s="8">
        <f t="shared" si="9"/>
        <v>10818.800000000001</v>
      </c>
      <c r="L50" s="36">
        <f t="shared" si="1"/>
        <v>112.26746188958747</v>
      </c>
      <c r="M50" s="36">
        <f>J50/D50*100</f>
        <v>638.0718954248366</v>
      </c>
      <c r="N50" s="8">
        <f t="shared" si="2"/>
        <v>115.70909090909092</v>
      </c>
      <c r="O50" s="8">
        <f t="shared" si="3"/>
        <v>98.94679912328145</v>
      </c>
      <c r="P50" s="8">
        <f>J50/G50*100</f>
        <v>97.69827370527896</v>
      </c>
      <c r="Q50" s="8">
        <f t="shared" si="4"/>
        <v>98.90117926684341</v>
      </c>
      <c r="R50" s="8" t="e">
        <f>I50/#REF!*100</f>
        <v>#REF!</v>
      </c>
      <c r="S50" s="8" t="e">
        <f>J50/#REF!*100</f>
        <v>#REF!</v>
      </c>
      <c r="T50" s="8" t="e">
        <f>K50/#REF!*100</f>
        <v>#REF!</v>
      </c>
    </row>
    <row r="51" spans="1:20" ht="12.75">
      <c r="A51" s="10" t="s">
        <v>65</v>
      </c>
      <c r="B51" s="11" t="s">
        <v>47</v>
      </c>
      <c r="C51" s="11" t="s">
        <v>239</v>
      </c>
      <c r="D51" s="11" t="s">
        <v>254</v>
      </c>
      <c r="E51" s="17">
        <f aca="true" t="shared" si="10" ref="E51:E56">C51+D51</f>
        <v>2212.6</v>
      </c>
      <c r="F51" s="12">
        <v>2316</v>
      </c>
      <c r="G51" s="12">
        <v>94.5</v>
      </c>
      <c r="H51" s="12">
        <f>F51+G51</f>
        <v>2410.5</v>
      </c>
      <c r="I51" s="12">
        <v>2284.2</v>
      </c>
      <c r="J51" s="12">
        <v>89</v>
      </c>
      <c r="K51" s="12">
        <f t="shared" si="9"/>
        <v>2373.2</v>
      </c>
      <c r="L51" s="36">
        <f t="shared" si="1"/>
        <v>104.02113028826447</v>
      </c>
      <c r="M51" s="36">
        <f>J51/D51*100</f>
        <v>532.934131736527</v>
      </c>
      <c r="N51" s="8">
        <f t="shared" si="2"/>
        <v>107.25842899755942</v>
      </c>
      <c r="O51" s="8">
        <f t="shared" si="3"/>
        <v>98.62694300518135</v>
      </c>
      <c r="P51" s="8">
        <f>J51/G51*100</f>
        <v>94.17989417989418</v>
      </c>
      <c r="Q51" s="8">
        <f t="shared" si="4"/>
        <v>98.45260319435802</v>
      </c>
      <c r="R51" s="12" t="e">
        <f>I51/#REF!*100</f>
        <v>#REF!</v>
      </c>
      <c r="S51" s="12" t="e">
        <f>J51/#REF!*100</f>
        <v>#REF!</v>
      </c>
      <c r="T51" s="12" t="e">
        <f>K51/#REF!*100</f>
        <v>#REF!</v>
      </c>
    </row>
    <row r="52" spans="1:20" ht="12.75">
      <c r="A52" s="10" t="s">
        <v>66</v>
      </c>
      <c r="B52" s="11" t="s">
        <v>48</v>
      </c>
      <c r="C52" s="11" t="s">
        <v>240</v>
      </c>
      <c r="D52" s="11" t="s">
        <v>255</v>
      </c>
      <c r="E52" s="17">
        <f t="shared" si="10"/>
        <v>5809.4</v>
      </c>
      <c r="F52" s="11" t="s">
        <v>277</v>
      </c>
      <c r="G52" s="12">
        <v>238.2</v>
      </c>
      <c r="H52" s="12">
        <f>F52+G52</f>
        <v>6939.099999999999</v>
      </c>
      <c r="I52" s="12">
        <v>6625.7</v>
      </c>
      <c r="J52" s="12">
        <v>234.8</v>
      </c>
      <c r="K52" s="12">
        <f t="shared" si="9"/>
        <v>6860.5</v>
      </c>
      <c r="L52" s="36">
        <f t="shared" si="1"/>
        <v>114.29729683106488</v>
      </c>
      <c r="M52" s="36">
        <f>J52/D52*100</f>
        <v>1878.4000000000003</v>
      </c>
      <c r="N52" s="8">
        <f t="shared" si="2"/>
        <v>118.09309050848627</v>
      </c>
      <c r="O52" s="8">
        <f t="shared" si="3"/>
        <v>98.87776268859407</v>
      </c>
      <c r="P52" s="8">
        <f>J52/G52*100</f>
        <v>98.5726280436608</v>
      </c>
      <c r="Q52" s="8">
        <f t="shared" si="4"/>
        <v>98.86728826504878</v>
      </c>
      <c r="R52" s="12" t="e">
        <f>I52/#REF!*100</f>
        <v>#REF!</v>
      </c>
      <c r="S52" s="12" t="e">
        <f>J52/#REF!*100</f>
        <v>#REF!</v>
      </c>
      <c r="T52" s="12" t="e">
        <f>K52/#REF!*100</f>
        <v>#REF!</v>
      </c>
    </row>
    <row r="53" spans="1:20" ht="12.75">
      <c r="A53" s="10" t="s">
        <v>166</v>
      </c>
      <c r="B53" s="11" t="s">
        <v>164</v>
      </c>
      <c r="C53" s="11" t="s">
        <v>241</v>
      </c>
      <c r="D53" s="11" t="s">
        <v>256</v>
      </c>
      <c r="E53" s="17">
        <f t="shared" si="10"/>
        <v>1067.8</v>
      </c>
      <c r="F53" s="11" t="s">
        <v>278</v>
      </c>
      <c r="G53" s="12">
        <v>67</v>
      </c>
      <c r="H53" s="12">
        <f>F53+G53</f>
        <v>1226.1</v>
      </c>
      <c r="I53" s="12">
        <v>1155.2</v>
      </c>
      <c r="J53" s="12">
        <v>66.7</v>
      </c>
      <c r="K53" s="12">
        <f t="shared" si="9"/>
        <v>1221.9</v>
      </c>
      <c r="L53" s="36">
        <f t="shared" si="1"/>
        <v>111.5273218768102</v>
      </c>
      <c r="M53" s="36">
        <f>J53/D53*100</f>
        <v>208.4375</v>
      </c>
      <c r="N53" s="8">
        <f t="shared" si="2"/>
        <v>114.4315414871699</v>
      </c>
      <c r="O53" s="8">
        <f t="shared" si="3"/>
        <v>99.66353205072902</v>
      </c>
      <c r="P53" s="8">
        <f>J53/G53*100</f>
        <v>99.55223880597015</v>
      </c>
      <c r="Q53" s="8">
        <f t="shared" si="4"/>
        <v>99.65745045265477</v>
      </c>
      <c r="R53" s="12" t="e">
        <f>I53/#REF!*100</f>
        <v>#REF!</v>
      </c>
      <c r="S53" s="12"/>
      <c r="T53" s="12"/>
    </row>
    <row r="54" spans="1:20" ht="12.75">
      <c r="A54" s="10" t="s">
        <v>67</v>
      </c>
      <c r="B54" s="11" t="s">
        <v>49</v>
      </c>
      <c r="C54" s="11" t="s">
        <v>249</v>
      </c>
      <c r="D54" s="11"/>
      <c r="E54" s="17">
        <f t="shared" si="10"/>
        <v>260.2</v>
      </c>
      <c r="F54" s="11" t="s">
        <v>279</v>
      </c>
      <c r="G54" s="12"/>
      <c r="H54" s="12">
        <f>F54+G54</f>
        <v>363.3</v>
      </c>
      <c r="I54" s="12">
        <v>363.2</v>
      </c>
      <c r="J54" s="12"/>
      <c r="K54" s="12">
        <f t="shared" si="9"/>
        <v>363.2</v>
      </c>
      <c r="L54" s="36">
        <f t="shared" si="1"/>
        <v>139.5849346656418</v>
      </c>
      <c r="M54" s="36"/>
      <c r="N54" s="8">
        <f t="shared" si="2"/>
        <v>139.5849346656418</v>
      </c>
      <c r="O54" s="8">
        <f t="shared" si="3"/>
        <v>99.97247453894852</v>
      </c>
      <c r="P54" s="8"/>
      <c r="Q54" s="8">
        <f t="shared" si="4"/>
        <v>99.97247453894852</v>
      </c>
      <c r="R54" s="12" t="e">
        <f>I54/#REF!*100</f>
        <v>#REF!</v>
      </c>
      <c r="S54" s="8"/>
      <c r="T54" s="12" t="e">
        <f>K54/#REF!*100</f>
        <v>#REF!</v>
      </c>
    </row>
    <row r="55" spans="1:20" ht="12.75" customHeight="1">
      <c r="A55" s="6" t="s">
        <v>8</v>
      </c>
      <c r="B55" s="7" t="s">
        <v>21</v>
      </c>
      <c r="C55" s="7"/>
      <c r="D55" s="7"/>
      <c r="E55" s="17">
        <f t="shared" si="10"/>
        <v>0</v>
      </c>
      <c r="F55" s="9">
        <f aca="true" t="shared" si="11" ref="F55:K55">F56</f>
        <v>145</v>
      </c>
      <c r="G55" s="9">
        <f t="shared" si="11"/>
        <v>0</v>
      </c>
      <c r="H55" s="9">
        <f t="shared" si="11"/>
        <v>145</v>
      </c>
      <c r="I55" s="9">
        <f t="shared" si="11"/>
        <v>145</v>
      </c>
      <c r="J55" s="9">
        <f t="shared" si="11"/>
        <v>0</v>
      </c>
      <c r="K55" s="9">
        <f t="shared" si="11"/>
        <v>145</v>
      </c>
      <c r="L55" s="36"/>
      <c r="M55" s="36"/>
      <c r="N55" s="8"/>
      <c r="O55" s="8">
        <f t="shared" si="3"/>
        <v>100</v>
      </c>
      <c r="P55" s="8"/>
      <c r="Q55" s="8">
        <f t="shared" si="4"/>
        <v>100</v>
      </c>
      <c r="R55" s="8"/>
      <c r="S55" s="8"/>
      <c r="T55" s="8">
        <f>T56</f>
        <v>0</v>
      </c>
    </row>
    <row r="56" spans="1:20" ht="12.75" customHeight="1">
      <c r="A56" s="10" t="s">
        <v>68</v>
      </c>
      <c r="B56" s="11" t="s">
        <v>50</v>
      </c>
      <c r="C56" s="11"/>
      <c r="D56" s="11"/>
      <c r="E56" s="17">
        <f t="shared" si="10"/>
        <v>0</v>
      </c>
      <c r="F56" s="13">
        <v>145</v>
      </c>
      <c r="G56" s="12"/>
      <c r="H56" s="12">
        <f>F56+G56</f>
        <v>145</v>
      </c>
      <c r="I56" s="12">
        <v>145</v>
      </c>
      <c r="J56" s="12"/>
      <c r="K56" s="12">
        <f>I56+J56</f>
        <v>145</v>
      </c>
      <c r="L56" s="36"/>
      <c r="M56" s="36"/>
      <c r="N56" s="8"/>
      <c r="O56" s="8">
        <f t="shared" si="3"/>
        <v>100</v>
      </c>
      <c r="P56" s="8"/>
      <c r="Q56" s="8">
        <f t="shared" si="4"/>
        <v>100</v>
      </c>
      <c r="R56" s="12"/>
      <c r="S56" s="8"/>
      <c r="T56" s="12"/>
    </row>
    <row r="57" spans="1:20" ht="12.75">
      <c r="A57" s="6" t="s">
        <v>9</v>
      </c>
      <c r="B57" s="7" t="s">
        <v>22</v>
      </c>
      <c r="C57" s="8">
        <f>C58+C59+C60</f>
        <v>837.6999999999999</v>
      </c>
      <c r="D57" s="8">
        <f>D58+D59+D60</f>
        <v>0</v>
      </c>
      <c r="E57" s="8">
        <f>SUM(E58:E60)</f>
        <v>837.6999999999999</v>
      </c>
      <c r="F57" s="8">
        <f>F58+F59+F60</f>
        <v>865.6999999999999</v>
      </c>
      <c r="G57" s="8">
        <f>SUM(G58:G60)</f>
        <v>0</v>
      </c>
      <c r="H57" s="8">
        <f>F57+G57</f>
        <v>865.6999999999999</v>
      </c>
      <c r="I57" s="8">
        <f>SUM(I58:I60)</f>
        <v>818.6999999999999</v>
      </c>
      <c r="J57" s="8">
        <f>SUM(J58:J60)</f>
        <v>0</v>
      </c>
      <c r="K57" s="8">
        <f>I57+J57</f>
        <v>818.6999999999999</v>
      </c>
      <c r="L57" s="36">
        <f t="shared" si="1"/>
        <v>97.73188492300346</v>
      </c>
      <c r="M57" s="36"/>
      <c r="N57" s="8">
        <f t="shared" si="2"/>
        <v>97.73188492300346</v>
      </c>
      <c r="O57" s="8">
        <f t="shared" si="3"/>
        <v>94.57086750606446</v>
      </c>
      <c r="P57" s="8"/>
      <c r="Q57" s="8">
        <f t="shared" si="4"/>
        <v>94.57086750606446</v>
      </c>
      <c r="R57" s="8" t="e">
        <f>I57/#REF!*100</f>
        <v>#REF!</v>
      </c>
      <c r="S57" s="8"/>
      <c r="T57" s="8" t="e">
        <f>K57/#REF!*100</f>
        <v>#REF!</v>
      </c>
    </row>
    <row r="58" spans="1:20" ht="12.75">
      <c r="A58" s="16" t="s">
        <v>69</v>
      </c>
      <c r="B58" s="11" t="s">
        <v>51</v>
      </c>
      <c r="C58" s="11" t="s">
        <v>242</v>
      </c>
      <c r="D58" s="11"/>
      <c r="E58" s="17">
        <f aca="true" t="shared" si="12" ref="E58:E68">C58+D58</f>
        <v>340</v>
      </c>
      <c r="F58" s="13">
        <v>368</v>
      </c>
      <c r="G58" s="17"/>
      <c r="H58" s="17">
        <f>F58+G58</f>
        <v>368</v>
      </c>
      <c r="I58" s="12">
        <v>321</v>
      </c>
      <c r="J58" s="12"/>
      <c r="K58" s="17">
        <f>I58+J58</f>
        <v>321</v>
      </c>
      <c r="L58" s="36">
        <f t="shared" si="1"/>
        <v>94.41176470588235</v>
      </c>
      <c r="M58" s="36"/>
      <c r="N58" s="8">
        <f t="shared" si="2"/>
        <v>94.41176470588235</v>
      </c>
      <c r="O58" s="8">
        <f t="shared" si="3"/>
        <v>87.22826086956522</v>
      </c>
      <c r="P58" s="8"/>
      <c r="Q58" s="8">
        <f t="shared" si="4"/>
        <v>87.22826086956522</v>
      </c>
      <c r="R58" s="12" t="e">
        <f>I58/#REF!*100</f>
        <v>#REF!</v>
      </c>
      <c r="S58" s="8"/>
      <c r="T58" s="12" t="e">
        <f>K58/#REF!*100</f>
        <v>#REF!</v>
      </c>
    </row>
    <row r="59" spans="1:20" ht="52.5">
      <c r="A59" s="16" t="s">
        <v>70</v>
      </c>
      <c r="B59" s="11" t="s">
        <v>52</v>
      </c>
      <c r="C59" s="11" t="s">
        <v>243</v>
      </c>
      <c r="D59" s="11"/>
      <c r="E59" s="17">
        <f t="shared" si="12"/>
        <v>459.4</v>
      </c>
      <c r="F59" s="11" t="s">
        <v>243</v>
      </c>
      <c r="G59" s="17"/>
      <c r="H59" s="17">
        <f>F59+G59</f>
        <v>459.4</v>
      </c>
      <c r="I59" s="12">
        <v>459.4</v>
      </c>
      <c r="J59" s="12"/>
      <c r="K59" s="17">
        <f>I59+J59</f>
        <v>459.4</v>
      </c>
      <c r="L59" s="36">
        <f t="shared" si="1"/>
        <v>100</v>
      </c>
      <c r="M59" s="36"/>
      <c r="N59" s="8">
        <f t="shared" si="2"/>
        <v>100</v>
      </c>
      <c r="O59" s="8">
        <f t="shared" si="3"/>
        <v>100</v>
      </c>
      <c r="P59" s="8"/>
      <c r="Q59" s="8">
        <f t="shared" si="4"/>
        <v>100</v>
      </c>
      <c r="R59" s="12" t="e">
        <f>I59/#REF!*100</f>
        <v>#REF!</v>
      </c>
      <c r="S59" s="8"/>
      <c r="T59" s="12" t="e">
        <f>K59/#REF!*100</f>
        <v>#REF!</v>
      </c>
    </row>
    <row r="60" spans="1:20" ht="26.25">
      <c r="A60" s="10" t="s">
        <v>160</v>
      </c>
      <c r="B60" s="11" t="s">
        <v>161</v>
      </c>
      <c r="C60" s="11" t="s">
        <v>244</v>
      </c>
      <c r="D60" s="11"/>
      <c r="E60" s="17">
        <f t="shared" si="12"/>
        <v>38.3</v>
      </c>
      <c r="F60" s="11" t="s">
        <v>244</v>
      </c>
      <c r="G60" s="17"/>
      <c r="H60" s="17">
        <f>F60+G60</f>
        <v>38.3</v>
      </c>
      <c r="I60" s="34">
        <v>38.3</v>
      </c>
      <c r="J60" s="12"/>
      <c r="K60" s="17">
        <f>I60+J60</f>
        <v>38.3</v>
      </c>
      <c r="L60" s="36">
        <f t="shared" si="1"/>
        <v>100</v>
      </c>
      <c r="M60" s="36"/>
      <c r="N60" s="8">
        <f t="shared" si="2"/>
        <v>100</v>
      </c>
      <c r="O60" s="8">
        <f t="shared" si="3"/>
        <v>100</v>
      </c>
      <c r="P60" s="8"/>
      <c r="Q60" s="8">
        <f t="shared" si="4"/>
        <v>100</v>
      </c>
      <c r="R60" s="12" t="e">
        <f>I60/#REF!*100</f>
        <v>#REF!</v>
      </c>
      <c r="S60" s="8"/>
      <c r="T60" s="12" t="e">
        <f>K60/#REF!*100</f>
        <v>#REF!</v>
      </c>
    </row>
    <row r="61" spans="1:20" ht="12.75">
      <c r="A61" s="6" t="s">
        <v>10</v>
      </c>
      <c r="B61" s="7" t="s">
        <v>23</v>
      </c>
      <c r="C61" s="9">
        <f>SUM(C62:C64)</f>
        <v>0</v>
      </c>
      <c r="D61" s="9">
        <f>D62+D63+D64+D65</f>
        <v>0</v>
      </c>
      <c r="E61" s="9">
        <f>SUM(E62:E64)</f>
        <v>0</v>
      </c>
      <c r="F61" s="9">
        <f aca="true" t="shared" si="13" ref="F61:K61">SUM(F62:F65)</f>
        <v>0</v>
      </c>
      <c r="G61" s="9">
        <f t="shared" si="13"/>
        <v>33.9</v>
      </c>
      <c r="H61" s="9">
        <f t="shared" si="13"/>
        <v>33.9</v>
      </c>
      <c r="I61" s="9">
        <f t="shared" si="13"/>
        <v>0</v>
      </c>
      <c r="J61" s="9">
        <f t="shared" si="13"/>
        <v>33.5</v>
      </c>
      <c r="K61" s="9">
        <f t="shared" si="13"/>
        <v>33.5</v>
      </c>
      <c r="L61" s="36"/>
      <c r="M61" s="36"/>
      <c r="N61" s="8"/>
      <c r="O61" s="8"/>
      <c r="P61" s="8">
        <f>J61/G61*100</f>
        <v>98.82005899705015</v>
      </c>
      <c r="Q61" s="8">
        <f t="shared" si="4"/>
        <v>98.82005899705015</v>
      </c>
      <c r="R61" s="8"/>
      <c r="S61" s="8"/>
      <c r="T61" s="8" t="e">
        <f>K61/#REF!*100</f>
        <v>#REF!</v>
      </c>
    </row>
    <row r="62" spans="1:20" ht="12.75">
      <c r="A62" s="10" t="s">
        <v>11</v>
      </c>
      <c r="B62" s="11" t="s">
        <v>24</v>
      </c>
      <c r="C62" s="11"/>
      <c r="D62" s="11"/>
      <c r="E62" s="17">
        <f t="shared" si="12"/>
        <v>0</v>
      </c>
      <c r="F62" s="13"/>
      <c r="G62" s="12">
        <v>33.9</v>
      </c>
      <c r="H62" s="12">
        <f>F62+G62</f>
        <v>33.9</v>
      </c>
      <c r="I62" s="8"/>
      <c r="J62" s="12">
        <v>33.5</v>
      </c>
      <c r="K62" s="12">
        <f>I62+J62</f>
        <v>33.5</v>
      </c>
      <c r="L62" s="36"/>
      <c r="M62" s="36"/>
      <c r="N62" s="8"/>
      <c r="O62" s="8"/>
      <c r="P62" s="8">
        <f>J62/G62*100</f>
        <v>98.82005899705015</v>
      </c>
      <c r="Q62" s="8">
        <f t="shared" si="4"/>
        <v>98.82005899705015</v>
      </c>
      <c r="R62" s="8"/>
      <c r="S62" s="8"/>
      <c r="T62" s="12" t="e">
        <f>K62/#REF!*100</f>
        <v>#REF!</v>
      </c>
    </row>
    <row r="63" spans="1:20" ht="25.5" customHeight="1" hidden="1">
      <c r="A63" s="10" t="s">
        <v>136</v>
      </c>
      <c r="B63" s="11" t="s">
        <v>128</v>
      </c>
      <c r="C63" s="11"/>
      <c r="D63" s="11"/>
      <c r="E63" s="17">
        <f t="shared" si="12"/>
        <v>0</v>
      </c>
      <c r="F63" s="13"/>
      <c r="G63" s="12"/>
      <c r="H63" s="12">
        <f>F63+G63</f>
        <v>0</v>
      </c>
      <c r="I63" s="8"/>
      <c r="J63" s="12"/>
      <c r="K63" s="12">
        <f>I63+J63</f>
        <v>0</v>
      </c>
      <c r="L63" s="36"/>
      <c r="M63" s="36" t="e">
        <f>J63/D63*100</f>
        <v>#DIV/0!</v>
      </c>
      <c r="N63" s="8"/>
      <c r="O63" s="8" t="e">
        <f t="shared" si="3"/>
        <v>#DIV/0!</v>
      </c>
      <c r="P63" s="8" t="e">
        <f>J63/G63*100</f>
        <v>#DIV/0!</v>
      </c>
      <c r="Q63" s="8" t="e">
        <f t="shared" si="4"/>
        <v>#DIV/0!</v>
      </c>
      <c r="R63" s="8"/>
      <c r="S63" s="8"/>
      <c r="T63" s="12" t="e">
        <f>K63/#REF!*100</f>
        <v>#REF!</v>
      </c>
    </row>
    <row r="64" spans="1:20" ht="28.5" customHeight="1" hidden="1">
      <c r="A64" s="10" t="s">
        <v>137</v>
      </c>
      <c r="B64" s="11" t="s">
        <v>129</v>
      </c>
      <c r="C64" s="11"/>
      <c r="D64" s="11"/>
      <c r="E64" s="17">
        <f t="shared" si="12"/>
        <v>0</v>
      </c>
      <c r="F64" s="13"/>
      <c r="G64" s="12"/>
      <c r="H64" s="12">
        <f>F64+G64</f>
        <v>0</v>
      </c>
      <c r="I64" s="8"/>
      <c r="J64" s="12"/>
      <c r="K64" s="12">
        <f>I64+J64</f>
        <v>0</v>
      </c>
      <c r="L64" s="36"/>
      <c r="M64" s="36" t="e">
        <f>J64/D64*100</f>
        <v>#DIV/0!</v>
      </c>
      <c r="N64" s="8"/>
      <c r="O64" s="8" t="e">
        <f t="shared" si="3"/>
        <v>#DIV/0!</v>
      </c>
      <c r="P64" s="8" t="e">
        <f>J64/G64*100</f>
        <v>#DIV/0!</v>
      </c>
      <c r="Q64" s="8" t="e">
        <f t="shared" si="4"/>
        <v>#DIV/0!</v>
      </c>
      <c r="R64" s="8"/>
      <c r="S64" s="8"/>
      <c r="T64" s="12" t="e">
        <f>K64/#REF!*100</f>
        <v>#REF!</v>
      </c>
    </row>
    <row r="65" spans="1:20" ht="16.5" customHeight="1" hidden="1">
      <c r="A65" s="60" t="s">
        <v>201</v>
      </c>
      <c r="B65" s="11" t="s">
        <v>200</v>
      </c>
      <c r="C65" s="11"/>
      <c r="D65" s="11"/>
      <c r="E65" s="17">
        <f t="shared" si="12"/>
        <v>0</v>
      </c>
      <c r="F65" s="13"/>
      <c r="G65" s="12"/>
      <c r="H65" s="12">
        <f>F65+G65</f>
        <v>0</v>
      </c>
      <c r="I65" s="8"/>
      <c r="J65" s="12"/>
      <c r="K65" s="12">
        <f>I65+J65</f>
        <v>0</v>
      </c>
      <c r="L65" s="36"/>
      <c r="M65" s="36" t="e">
        <f>J65/D65*100</f>
        <v>#DIV/0!</v>
      </c>
      <c r="N65" s="8"/>
      <c r="O65" s="8" t="e">
        <f t="shared" si="3"/>
        <v>#DIV/0!</v>
      </c>
      <c r="P65" s="8" t="e">
        <f>J65/G65*100</f>
        <v>#DIV/0!</v>
      </c>
      <c r="Q65" s="8" t="e">
        <f t="shared" si="4"/>
        <v>#DIV/0!</v>
      </c>
      <c r="R65" s="8"/>
      <c r="S65" s="8"/>
      <c r="T65" s="12" t="e">
        <f>K65/#REF!*100</f>
        <v>#REF!</v>
      </c>
    </row>
    <row r="66" spans="1:20" ht="18.75" customHeight="1">
      <c r="A66" s="6" t="s">
        <v>71</v>
      </c>
      <c r="B66" s="7" t="s">
        <v>25</v>
      </c>
      <c r="C66" s="9">
        <f>C67+C68</f>
        <v>0</v>
      </c>
      <c r="D66" s="9">
        <f>D67+D68</f>
        <v>0</v>
      </c>
      <c r="E66" s="9">
        <f>SUM(E67:E69)</f>
        <v>0</v>
      </c>
      <c r="F66" s="9">
        <f>F67+F68</f>
        <v>702.9</v>
      </c>
      <c r="G66" s="8"/>
      <c r="H66" s="8">
        <f>SUM(H67:H69)</f>
        <v>702.9</v>
      </c>
      <c r="I66" s="8">
        <f>I67+I68</f>
        <v>525.2</v>
      </c>
      <c r="J66" s="8">
        <f>SUM(J67:J68)</f>
        <v>0</v>
      </c>
      <c r="K66" s="8">
        <f>SUM(K67:K68)</f>
        <v>525.2</v>
      </c>
      <c r="L66" s="36"/>
      <c r="M66" s="36"/>
      <c r="N66" s="8"/>
      <c r="O66" s="8">
        <f t="shared" si="3"/>
        <v>74.71902119789445</v>
      </c>
      <c r="P66" s="8"/>
      <c r="Q66" s="8">
        <f t="shared" si="4"/>
        <v>74.71902119789445</v>
      </c>
      <c r="R66" s="8" t="e">
        <f>I66/#REF!*100</f>
        <v>#REF!</v>
      </c>
      <c r="S66" s="8"/>
      <c r="T66" s="8" t="e">
        <f>K66/#REF!*100</f>
        <v>#REF!</v>
      </c>
    </row>
    <row r="67" spans="1:20" ht="24" customHeight="1">
      <c r="A67" s="10" t="s">
        <v>175</v>
      </c>
      <c r="B67" s="11" t="s">
        <v>32</v>
      </c>
      <c r="C67" s="11"/>
      <c r="D67" s="11"/>
      <c r="E67" s="17">
        <f t="shared" si="12"/>
        <v>0</v>
      </c>
      <c r="F67" s="11" t="s">
        <v>280</v>
      </c>
      <c r="G67" s="12"/>
      <c r="H67" s="12">
        <f aca="true" t="shared" si="14" ref="H67:H73">F67+G67</f>
        <v>696.4</v>
      </c>
      <c r="I67" s="12">
        <v>518.7</v>
      </c>
      <c r="J67" s="12"/>
      <c r="K67" s="12">
        <f aca="true" t="shared" si="15" ref="K67:K73">I67+J67</f>
        <v>518.7</v>
      </c>
      <c r="L67" s="36"/>
      <c r="M67" s="36"/>
      <c r="N67" s="8"/>
      <c r="O67" s="8">
        <f t="shared" si="3"/>
        <v>74.48305571510627</v>
      </c>
      <c r="P67" s="8"/>
      <c r="Q67" s="8">
        <f t="shared" si="4"/>
        <v>74.48305571510627</v>
      </c>
      <c r="R67" s="12" t="e">
        <f>I67/#REF!*100</f>
        <v>#REF!</v>
      </c>
      <c r="S67" s="8"/>
      <c r="T67" s="12" t="e">
        <f>K67/#REF!*100</f>
        <v>#REF!</v>
      </c>
    </row>
    <row r="68" spans="1:20" ht="18" customHeight="1">
      <c r="A68" s="10" t="s">
        <v>90</v>
      </c>
      <c r="B68" s="11" t="s">
        <v>89</v>
      </c>
      <c r="C68" s="11"/>
      <c r="D68" s="11"/>
      <c r="E68" s="17">
        <f t="shared" si="12"/>
        <v>0</v>
      </c>
      <c r="F68" s="11" t="s">
        <v>281</v>
      </c>
      <c r="G68" s="12"/>
      <c r="H68" s="12">
        <f t="shared" si="14"/>
        <v>6.5</v>
      </c>
      <c r="I68" s="12">
        <v>6.5</v>
      </c>
      <c r="J68" s="12"/>
      <c r="K68" s="12">
        <f t="shared" si="15"/>
        <v>6.5</v>
      </c>
      <c r="L68" s="36"/>
      <c r="M68" s="36"/>
      <c r="N68" s="8"/>
      <c r="O68" s="8">
        <f t="shared" si="3"/>
        <v>100</v>
      </c>
      <c r="P68" s="8"/>
      <c r="Q68" s="8">
        <f t="shared" si="4"/>
        <v>100</v>
      </c>
      <c r="R68" s="12" t="e">
        <f>I68/#REF!*100</f>
        <v>#REF!</v>
      </c>
      <c r="S68" s="8"/>
      <c r="T68" s="12" t="e">
        <f>K68/#REF!*100</f>
        <v>#REF!</v>
      </c>
    </row>
    <row r="69" spans="1:20" ht="25.5" customHeight="1" hidden="1">
      <c r="A69" s="10" t="s">
        <v>29</v>
      </c>
      <c r="B69" s="11" t="s">
        <v>28</v>
      </c>
      <c r="C69" s="11" t="s">
        <v>162</v>
      </c>
      <c r="D69" s="11"/>
      <c r="E69" s="11"/>
      <c r="F69" s="13"/>
      <c r="G69" s="12"/>
      <c r="H69" s="12">
        <f t="shared" si="14"/>
        <v>0</v>
      </c>
      <c r="I69" s="8"/>
      <c r="J69" s="12"/>
      <c r="K69" s="12">
        <f t="shared" si="15"/>
        <v>0</v>
      </c>
      <c r="L69" s="36" t="e">
        <f t="shared" si="1"/>
        <v>#DIV/0!</v>
      </c>
      <c r="M69" s="36"/>
      <c r="N69" s="8" t="e">
        <f t="shared" si="2"/>
        <v>#DIV/0!</v>
      </c>
      <c r="O69" s="8" t="e">
        <f t="shared" si="3"/>
        <v>#DIV/0!</v>
      </c>
      <c r="P69" s="8"/>
      <c r="Q69" s="8" t="e">
        <f t="shared" si="4"/>
        <v>#DIV/0!</v>
      </c>
      <c r="R69" s="8"/>
      <c r="S69" s="8"/>
      <c r="T69" s="12"/>
    </row>
    <row r="70" spans="1:20" ht="26.25">
      <c r="A70" s="18" t="s">
        <v>96</v>
      </c>
      <c r="B70" s="7" t="s">
        <v>81</v>
      </c>
      <c r="C70" s="9">
        <f>C72+C73</f>
        <v>140</v>
      </c>
      <c r="D70" s="9">
        <f>D72+D73</f>
        <v>0</v>
      </c>
      <c r="E70" s="9">
        <f>SUM(E72:E73)</f>
        <v>140</v>
      </c>
      <c r="F70" s="9">
        <f>F72+F73+F71</f>
        <v>478</v>
      </c>
      <c r="G70" s="8">
        <f>SUM(G72:G73)</f>
        <v>0</v>
      </c>
      <c r="H70" s="8">
        <f t="shared" si="14"/>
        <v>478</v>
      </c>
      <c r="I70" s="8">
        <f>I72+I73</f>
        <v>342</v>
      </c>
      <c r="J70" s="8">
        <f>SUM(J72:J73)</f>
        <v>0</v>
      </c>
      <c r="K70" s="8">
        <f t="shared" si="15"/>
        <v>342</v>
      </c>
      <c r="L70" s="36">
        <f t="shared" si="1"/>
        <v>244.2857142857143</v>
      </c>
      <c r="M70" s="36"/>
      <c r="N70" s="8">
        <f t="shared" si="2"/>
        <v>244.2857142857143</v>
      </c>
      <c r="O70" s="8">
        <f t="shared" si="3"/>
        <v>71.54811715481172</v>
      </c>
      <c r="P70" s="8"/>
      <c r="Q70" s="8">
        <f t="shared" si="4"/>
        <v>71.54811715481172</v>
      </c>
      <c r="R70" s="8" t="e">
        <f>I70/#REF!*100</f>
        <v>#REF!</v>
      </c>
      <c r="S70" s="8"/>
      <c r="T70" s="12" t="e">
        <f>K70/#REF!*100</f>
        <v>#REF!</v>
      </c>
    </row>
    <row r="71" spans="1:20" ht="12.75">
      <c r="A71" s="72" t="s">
        <v>264</v>
      </c>
      <c r="B71" s="11" t="s">
        <v>263</v>
      </c>
      <c r="C71" s="9"/>
      <c r="D71" s="9"/>
      <c r="E71" s="9"/>
      <c r="F71" s="13">
        <v>50</v>
      </c>
      <c r="G71" s="8"/>
      <c r="H71" s="8"/>
      <c r="I71" s="8"/>
      <c r="J71" s="8"/>
      <c r="K71" s="8"/>
      <c r="L71" s="36"/>
      <c r="M71" s="36"/>
      <c r="N71" s="8"/>
      <c r="O71" s="8"/>
      <c r="P71" s="8"/>
      <c r="Q71" s="8"/>
      <c r="R71" s="8"/>
      <c r="S71" s="8"/>
      <c r="T71" s="12"/>
    </row>
    <row r="72" spans="1:20" ht="12.75" customHeight="1">
      <c r="A72" s="10" t="s">
        <v>86</v>
      </c>
      <c r="B72" s="11" t="s">
        <v>80</v>
      </c>
      <c r="C72" s="11"/>
      <c r="D72" s="11"/>
      <c r="E72" s="17">
        <f aca="true" t="shared" si="16" ref="E72:E78">C72+D72</f>
        <v>0</v>
      </c>
      <c r="F72" s="13">
        <v>15</v>
      </c>
      <c r="G72" s="12"/>
      <c r="H72" s="12">
        <f t="shared" si="14"/>
        <v>15</v>
      </c>
      <c r="I72" s="8"/>
      <c r="J72" s="12"/>
      <c r="K72" s="12">
        <f t="shared" si="15"/>
        <v>0</v>
      </c>
      <c r="L72" s="36"/>
      <c r="M72" s="36"/>
      <c r="N72" s="8"/>
      <c r="O72" s="8"/>
      <c r="P72" s="8"/>
      <c r="Q72" s="8"/>
      <c r="R72" s="8"/>
      <c r="S72" s="8"/>
      <c r="T72" s="12"/>
    </row>
    <row r="73" spans="1:20" ht="12.75">
      <c r="A73" s="10" t="s">
        <v>143</v>
      </c>
      <c r="B73" s="11" t="s">
        <v>144</v>
      </c>
      <c r="C73" s="11" t="s">
        <v>245</v>
      </c>
      <c r="D73" s="11"/>
      <c r="E73" s="17">
        <f t="shared" si="16"/>
        <v>140</v>
      </c>
      <c r="F73" s="13">
        <v>413</v>
      </c>
      <c r="G73" s="12"/>
      <c r="H73" s="12">
        <f t="shared" si="14"/>
        <v>413</v>
      </c>
      <c r="I73" s="12">
        <v>342</v>
      </c>
      <c r="J73" s="12"/>
      <c r="K73" s="12">
        <f t="shared" si="15"/>
        <v>342</v>
      </c>
      <c r="L73" s="36">
        <f aca="true" t="shared" si="17" ref="L73:L98">I73/C73*100</f>
        <v>244.2857142857143</v>
      </c>
      <c r="M73" s="36"/>
      <c r="N73" s="8">
        <f aca="true" t="shared" si="18" ref="N73:N98">K73/E73*100</f>
        <v>244.2857142857143</v>
      </c>
      <c r="O73" s="8">
        <f aca="true" t="shared" si="19" ref="O73:O100">I73/F73*100</f>
        <v>82.80871670702179</v>
      </c>
      <c r="P73" s="8"/>
      <c r="Q73" s="8">
        <f aca="true" t="shared" si="20" ref="Q73:Q100">K73/H73*100</f>
        <v>82.80871670702179</v>
      </c>
      <c r="R73" s="12"/>
      <c r="S73" s="8"/>
      <c r="T73" s="12"/>
    </row>
    <row r="74" spans="1:20" ht="12.75" customHeight="1" hidden="1">
      <c r="A74" s="18" t="s">
        <v>87</v>
      </c>
      <c r="B74" s="7" t="s">
        <v>84</v>
      </c>
      <c r="C74" s="7"/>
      <c r="D74" s="7"/>
      <c r="E74" s="17">
        <f t="shared" si="16"/>
        <v>0</v>
      </c>
      <c r="F74" s="9">
        <f aca="true" t="shared" si="21" ref="F74:K74">F75</f>
        <v>0</v>
      </c>
      <c r="G74" s="8">
        <f t="shared" si="21"/>
        <v>0</v>
      </c>
      <c r="H74" s="8">
        <f t="shared" si="21"/>
        <v>0</v>
      </c>
      <c r="I74" s="8"/>
      <c r="J74" s="12"/>
      <c r="K74" s="8">
        <f t="shared" si="21"/>
        <v>0</v>
      </c>
      <c r="L74" s="36" t="e">
        <f t="shared" si="17"/>
        <v>#DIV/0!</v>
      </c>
      <c r="M74" s="36" t="e">
        <f>J74/D74*100</f>
        <v>#DIV/0!</v>
      </c>
      <c r="N74" s="8" t="e">
        <f t="shared" si="18"/>
        <v>#DIV/0!</v>
      </c>
      <c r="O74" s="8" t="e">
        <f t="shared" si="19"/>
        <v>#DIV/0!</v>
      </c>
      <c r="P74" s="8"/>
      <c r="Q74" s="8" t="e">
        <f t="shared" si="20"/>
        <v>#DIV/0!</v>
      </c>
      <c r="R74" s="12" t="e">
        <f>I74/#REF!*100</f>
        <v>#REF!</v>
      </c>
      <c r="S74" s="8"/>
      <c r="T74" s="12" t="e">
        <f>K74/#REF!*100</f>
        <v>#REF!</v>
      </c>
    </row>
    <row r="75" spans="1:20" ht="12.75" customHeight="1" hidden="1">
      <c r="A75" s="10" t="s">
        <v>88</v>
      </c>
      <c r="B75" s="11" t="s">
        <v>85</v>
      </c>
      <c r="C75" s="11"/>
      <c r="D75" s="11"/>
      <c r="E75" s="17">
        <f t="shared" si="16"/>
        <v>0</v>
      </c>
      <c r="F75" s="13"/>
      <c r="G75" s="12"/>
      <c r="H75" s="12">
        <f>F75+G75</f>
        <v>0</v>
      </c>
      <c r="I75" s="8"/>
      <c r="J75" s="12"/>
      <c r="K75" s="12">
        <f>I75+J75</f>
        <v>0</v>
      </c>
      <c r="L75" s="36" t="e">
        <f t="shared" si="17"/>
        <v>#DIV/0!</v>
      </c>
      <c r="M75" s="36" t="e">
        <f>J75/D75*100</f>
        <v>#DIV/0!</v>
      </c>
      <c r="N75" s="8" t="e">
        <f t="shared" si="18"/>
        <v>#DIV/0!</v>
      </c>
      <c r="O75" s="8" t="e">
        <f t="shared" si="19"/>
        <v>#DIV/0!</v>
      </c>
      <c r="P75" s="8"/>
      <c r="Q75" s="8" t="e">
        <f t="shared" si="20"/>
        <v>#DIV/0!</v>
      </c>
      <c r="R75" s="12" t="e">
        <f>I75/#REF!*100</f>
        <v>#REF!</v>
      </c>
      <c r="S75" s="8"/>
      <c r="T75" s="12" t="e">
        <f>K75/#REF!*100</f>
        <v>#REF!</v>
      </c>
    </row>
    <row r="76" spans="1:20" ht="26.25">
      <c r="A76" s="18" t="s">
        <v>97</v>
      </c>
      <c r="B76" s="7" t="s">
        <v>94</v>
      </c>
      <c r="C76" s="9">
        <f aca="true" t="shared" si="22" ref="C76:K76">C77+C78</f>
        <v>0</v>
      </c>
      <c r="D76" s="9">
        <f t="shared" si="22"/>
        <v>0</v>
      </c>
      <c r="E76" s="9">
        <f t="shared" si="22"/>
        <v>0</v>
      </c>
      <c r="F76" s="9">
        <f t="shared" si="22"/>
        <v>120</v>
      </c>
      <c r="G76" s="8">
        <f t="shared" si="22"/>
        <v>0</v>
      </c>
      <c r="H76" s="8">
        <f t="shared" si="22"/>
        <v>120</v>
      </c>
      <c r="I76" s="8">
        <f t="shared" si="22"/>
        <v>120</v>
      </c>
      <c r="J76" s="8">
        <f t="shared" si="22"/>
        <v>0</v>
      </c>
      <c r="K76" s="8">
        <f t="shared" si="22"/>
        <v>120</v>
      </c>
      <c r="L76" s="36"/>
      <c r="M76" s="36"/>
      <c r="N76" s="8"/>
      <c r="O76" s="8">
        <f t="shared" si="19"/>
        <v>100</v>
      </c>
      <c r="P76" s="8"/>
      <c r="Q76" s="8">
        <f t="shared" si="20"/>
        <v>100</v>
      </c>
      <c r="R76" s="8" t="e">
        <f>I76/#REF!*100</f>
        <v>#REF!</v>
      </c>
      <c r="S76" s="8"/>
      <c r="T76" s="8" t="e">
        <f>K76/#REF!*100</f>
        <v>#REF!</v>
      </c>
    </row>
    <row r="77" spans="1:20" ht="26.25">
      <c r="A77" s="10" t="s">
        <v>98</v>
      </c>
      <c r="B77" s="11" t="s">
        <v>95</v>
      </c>
      <c r="C77" s="11"/>
      <c r="D77" s="11"/>
      <c r="E77" s="17">
        <f t="shared" si="16"/>
        <v>0</v>
      </c>
      <c r="F77" s="13">
        <v>120</v>
      </c>
      <c r="G77" s="12"/>
      <c r="H77" s="12">
        <f>F77+G77</f>
        <v>120</v>
      </c>
      <c r="I77" s="12">
        <v>120</v>
      </c>
      <c r="J77" s="12"/>
      <c r="K77" s="12">
        <f>I77+J77</f>
        <v>120</v>
      </c>
      <c r="L77" s="36"/>
      <c r="M77" s="36"/>
      <c r="N77" s="8"/>
      <c r="O77" s="8">
        <f t="shared" si="19"/>
        <v>100</v>
      </c>
      <c r="P77" s="8"/>
      <c r="Q77" s="8">
        <f t="shared" si="20"/>
        <v>100</v>
      </c>
      <c r="R77" s="12" t="e">
        <f>I77/#REF!*100</f>
        <v>#REF!</v>
      </c>
      <c r="S77" s="8"/>
      <c r="T77" s="12" t="e">
        <f>K77/#REF!*100</f>
        <v>#REF!</v>
      </c>
    </row>
    <row r="78" spans="1:20" ht="12.75" hidden="1">
      <c r="A78" s="10" t="s">
        <v>121</v>
      </c>
      <c r="B78" s="11" t="s">
        <v>118</v>
      </c>
      <c r="C78" s="11"/>
      <c r="D78" s="11"/>
      <c r="E78" s="17">
        <f t="shared" si="16"/>
        <v>0</v>
      </c>
      <c r="F78" s="13"/>
      <c r="G78" s="12"/>
      <c r="H78" s="12">
        <f>F78+G78</f>
        <v>0</v>
      </c>
      <c r="I78" s="12"/>
      <c r="J78" s="12"/>
      <c r="K78" s="12">
        <f>I78+J78</f>
        <v>0</v>
      </c>
      <c r="L78" s="36" t="e">
        <f t="shared" si="17"/>
        <v>#DIV/0!</v>
      </c>
      <c r="M78" s="36" t="e">
        <f>J78/D78*100</f>
        <v>#DIV/0!</v>
      </c>
      <c r="N78" s="8" t="e">
        <f t="shared" si="18"/>
        <v>#DIV/0!</v>
      </c>
      <c r="O78" s="8" t="e">
        <f t="shared" si="19"/>
        <v>#DIV/0!</v>
      </c>
      <c r="P78" s="8" t="e">
        <f aca="true" t="shared" si="23" ref="P78:P98">J78/G78*100</f>
        <v>#DIV/0!</v>
      </c>
      <c r="Q78" s="8" t="e">
        <f t="shared" si="20"/>
        <v>#DIV/0!</v>
      </c>
      <c r="R78" s="12"/>
      <c r="S78" s="8"/>
      <c r="T78" s="12"/>
    </row>
    <row r="79" spans="1:20" ht="12.75" customHeight="1" hidden="1">
      <c r="A79" s="6" t="s">
        <v>35</v>
      </c>
      <c r="B79" s="7" t="s">
        <v>33</v>
      </c>
      <c r="C79" s="7"/>
      <c r="D79" s="7"/>
      <c r="E79" s="7"/>
      <c r="F79" s="9">
        <f>F80</f>
        <v>0</v>
      </c>
      <c r="G79" s="8">
        <f>G80</f>
        <v>0</v>
      </c>
      <c r="H79" s="8">
        <f>H80</f>
        <v>0</v>
      </c>
      <c r="I79" s="8"/>
      <c r="J79" s="12"/>
      <c r="K79" s="8">
        <f>K80</f>
        <v>0</v>
      </c>
      <c r="L79" s="36" t="e">
        <f t="shared" si="17"/>
        <v>#DIV/0!</v>
      </c>
      <c r="M79" s="36" t="e">
        <f>J79/D79*100</f>
        <v>#DIV/0!</v>
      </c>
      <c r="N79" s="8" t="e">
        <f t="shared" si="18"/>
        <v>#DIV/0!</v>
      </c>
      <c r="O79" s="8" t="e">
        <f t="shared" si="19"/>
        <v>#DIV/0!</v>
      </c>
      <c r="P79" s="8" t="e">
        <f t="shared" si="23"/>
        <v>#DIV/0!</v>
      </c>
      <c r="Q79" s="8" t="e">
        <f t="shared" si="20"/>
        <v>#DIV/0!</v>
      </c>
      <c r="R79" s="12" t="e">
        <f>I79/#REF!*100</f>
        <v>#REF!</v>
      </c>
      <c r="S79" s="8"/>
      <c r="T79" s="8" t="e">
        <f>K79/#REF!*100</f>
        <v>#REF!</v>
      </c>
    </row>
    <row r="80" spans="1:20" ht="12.75" customHeight="1" hidden="1">
      <c r="A80" s="10" t="s">
        <v>36</v>
      </c>
      <c r="B80" s="11" t="s">
        <v>34</v>
      </c>
      <c r="C80" s="11"/>
      <c r="D80" s="11"/>
      <c r="E80" s="11"/>
      <c r="F80" s="13"/>
      <c r="G80" s="12"/>
      <c r="H80" s="12">
        <f>F80+G80</f>
        <v>0</v>
      </c>
      <c r="I80" s="8"/>
      <c r="J80" s="12"/>
      <c r="K80" s="12">
        <f>I80+J80</f>
        <v>0</v>
      </c>
      <c r="L80" s="36" t="e">
        <f t="shared" si="17"/>
        <v>#DIV/0!</v>
      </c>
      <c r="M80" s="36" t="e">
        <f>J80/D80*100</f>
        <v>#DIV/0!</v>
      </c>
      <c r="N80" s="8" t="e">
        <f t="shared" si="18"/>
        <v>#DIV/0!</v>
      </c>
      <c r="O80" s="8" t="e">
        <f t="shared" si="19"/>
        <v>#DIV/0!</v>
      </c>
      <c r="P80" s="8" t="e">
        <f t="shared" si="23"/>
        <v>#DIV/0!</v>
      </c>
      <c r="Q80" s="8" t="e">
        <f t="shared" si="20"/>
        <v>#DIV/0!</v>
      </c>
      <c r="R80" s="12" t="e">
        <f>I80/#REF!*100</f>
        <v>#REF!</v>
      </c>
      <c r="S80" s="8"/>
      <c r="T80" s="12" t="e">
        <f>K80/#REF!*100</f>
        <v>#REF!</v>
      </c>
    </row>
    <row r="81" spans="1:20" ht="12.75" customHeight="1" hidden="1">
      <c r="A81" s="18" t="s">
        <v>30</v>
      </c>
      <c r="B81" s="18">
        <v>240600</v>
      </c>
      <c r="C81" s="18"/>
      <c r="D81" s="18"/>
      <c r="E81" s="18"/>
      <c r="F81" s="9"/>
      <c r="G81" s="8"/>
      <c r="H81" s="8">
        <f>F81+G81</f>
        <v>0</v>
      </c>
      <c r="I81" s="8"/>
      <c r="J81" s="12"/>
      <c r="K81" s="8">
        <f>I81+J81</f>
        <v>0</v>
      </c>
      <c r="L81" s="36" t="e">
        <f t="shared" si="17"/>
        <v>#DIV/0!</v>
      </c>
      <c r="M81" s="36" t="e">
        <f>J81/D81*100</f>
        <v>#DIV/0!</v>
      </c>
      <c r="N81" s="8" t="e">
        <f t="shared" si="18"/>
        <v>#DIV/0!</v>
      </c>
      <c r="O81" s="8" t="e">
        <f t="shared" si="19"/>
        <v>#DIV/0!</v>
      </c>
      <c r="P81" s="8" t="e">
        <f t="shared" si="23"/>
        <v>#DIV/0!</v>
      </c>
      <c r="Q81" s="8" t="e">
        <f t="shared" si="20"/>
        <v>#DIV/0!</v>
      </c>
      <c r="R81" s="12" t="e">
        <f>I81/#REF!*100</f>
        <v>#REF!</v>
      </c>
      <c r="S81" s="8"/>
      <c r="T81" s="12"/>
    </row>
    <row r="82" spans="1:20" ht="19.5" customHeight="1">
      <c r="A82" s="6" t="s">
        <v>12</v>
      </c>
      <c r="B82" s="7" t="s">
        <v>26</v>
      </c>
      <c r="C82" s="8">
        <f>C83+C88+C89+C90+C91+C94+C95</f>
        <v>3630.2</v>
      </c>
      <c r="D82" s="8">
        <f aca="true" t="shared" si="24" ref="D82:K82">D83+D88+D89+D90+D91+D94+D95</f>
        <v>0</v>
      </c>
      <c r="E82" s="8">
        <f t="shared" si="24"/>
        <v>231</v>
      </c>
      <c r="F82" s="8">
        <f>F83+F88+F89+F91+F94+F95</f>
        <v>4720.700000000001</v>
      </c>
      <c r="G82" s="8">
        <f>G83+G88+G89+G90+G91+G94+G95</f>
        <v>2531.9</v>
      </c>
      <c r="H82" s="8">
        <f>F82+G82</f>
        <v>7252.6</v>
      </c>
      <c r="I82" s="8">
        <f t="shared" si="24"/>
        <v>4568.3</v>
      </c>
      <c r="J82" s="8">
        <f t="shared" si="24"/>
        <v>2440.8</v>
      </c>
      <c r="K82" s="8">
        <f t="shared" si="24"/>
        <v>6875.2</v>
      </c>
      <c r="L82" s="36">
        <f t="shared" si="17"/>
        <v>125.8415514296733</v>
      </c>
      <c r="M82" s="36"/>
      <c r="N82" s="8">
        <f t="shared" si="18"/>
        <v>2976.277056277056</v>
      </c>
      <c r="O82" s="8">
        <f t="shared" si="19"/>
        <v>96.77166521914123</v>
      </c>
      <c r="P82" s="8">
        <f t="shared" si="23"/>
        <v>96.4019116078834</v>
      </c>
      <c r="Q82" s="8">
        <f t="shared" si="20"/>
        <v>94.79634889556849</v>
      </c>
      <c r="R82" s="8" t="e">
        <f>I82/#REF!*100</f>
        <v>#REF!</v>
      </c>
      <c r="S82" s="8"/>
      <c r="T82" s="8" t="e">
        <f>K82/#REF!*100</f>
        <v>#REF!</v>
      </c>
    </row>
    <row r="83" spans="1:20" ht="12.75">
      <c r="A83" s="10" t="s">
        <v>72</v>
      </c>
      <c r="B83" s="11" t="s">
        <v>53</v>
      </c>
      <c r="C83" s="11" t="s">
        <v>173</v>
      </c>
      <c r="D83" s="11"/>
      <c r="E83" s="17">
        <f aca="true" t="shared" si="25" ref="E83:E95">C83+D83</f>
        <v>20</v>
      </c>
      <c r="F83" s="11" t="s">
        <v>282</v>
      </c>
      <c r="G83" s="12"/>
      <c r="H83" s="12">
        <f aca="true" t="shared" si="26" ref="H83:H96">F83+G83</f>
        <v>20</v>
      </c>
      <c r="I83" s="12"/>
      <c r="J83" s="8"/>
      <c r="K83" s="12">
        <f aca="true" t="shared" si="27" ref="K83:K96">I83+J83</f>
        <v>0</v>
      </c>
      <c r="L83" s="36">
        <f t="shared" si="17"/>
        <v>0</v>
      </c>
      <c r="M83" s="36"/>
      <c r="N83" s="8">
        <f t="shared" si="18"/>
        <v>0</v>
      </c>
      <c r="O83" s="8">
        <f t="shared" si="19"/>
        <v>0</v>
      </c>
      <c r="P83" s="8"/>
      <c r="Q83" s="8">
        <f t="shared" si="20"/>
        <v>0</v>
      </c>
      <c r="R83" s="12" t="e">
        <f>I83/#REF!*100</f>
        <v>#REF!</v>
      </c>
      <c r="S83" s="8"/>
      <c r="T83" s="8" t="e">
        <f>K83/#REF!*100</f>
        <v>#REF!</v>
      </c>
    </row>
    <row r="84" spans="1:20" ht="12.75" customHeight="1" hidden="1">
      <c r="A84" s="10" t="s">
        <v>145</v>
      </c>
      <c r="B84" s="11" t="s">
        <v>146</v>
      </c>
      <c r="C84" s="11"/>
      <c r="D84" s="11"/>
      <c r="E84" s="17">
        <f t="shared" si="25"/>
        <v>0</v>
      </c>
      <c r="F84" s="11"/>
      <c r="G84" s="12"/>
      <c r="H84" s="12">
        <f t="shared" si="26"/>
        <v>0</v>
      </c>
      <c r="I84" s="12"/>
      <c r="J84" s="8"/>
      <c r="K84" s="12">
        <f t="shared" si="27"/>
        <v>0</v>
      </c>
      <c r="L84" s="36" t="e">
        <f t="shared" si="17"/>
        <v>#DIV/0!</v>
      </c>
      <c r="M84" s="36"/>
      <c r="N84" s="8" t="e">
        <f t="shared" si="18"/>
        <v>#DIV/0!</v>
      </c>
      <c r="O84" s="8" t="e">
        <f t="shared" si="19"/>
        <v>#DIV/0!</v>
      </c>
      <c r="P84" s="8"/>
      <c r="Q84" s="8" t="e">
        <f t="shared" si="20"/>
        <v>#DIV/0!</v>
      </c>
      <c r="R84" s="12" t="e">
        <f>I84/#REF!*100</f>
        <v>#REF!</v>
      </c>
      <c r="S84" s="8"/>
      <c r="T84" s="8" t="e">
        <f>K84/#REF!*100</f>
        <v>#REF!</v>
      </c>
    </row>
    <row r="85" spans="1:20" ht="26.25" hidden="1">
      <c r="A85" s="10" t="s">
        <v>73</v>
      </c>
      <c r="B85" s="11" t="s">
        <v>37</v>
      </c>
      <c r="C85" s="11"/>
      <c r="D85" s="11"/>
      <c r="E85" s="17">
        <f t="shared" si="25"/>
        <v>0</v>
      </c>
      <c r="F85" s="11"/>
      <c r="G85" s="12"/>
      <c r="H85" s="12">
        <f t="shared" si="26"/>
        <v>0</v>
      </c>
      <c r="I85" s="12"/>
      <c r="J85" s="8"/>
      <c r="K85" s="12">
        <f t="shared" si="27"/>
        <v>0</v>
      </c>
      <c r="L85" s="36" t="e">
        <f t="shared" si="17"/>
        <v>#DIV/0!</v>
      </c>
      <c r="M85" s="36"/>
      <c r="N85" s="8" t="e">
        <f t="shared" si="18"/>
        <v>#DIV/0!</v>
      </c>
      <c r="O85" s="8" t="e">
        <f t="shared" si="19"/>
        <v>#DIV/0!</v>
      </c>
      <c r="P85" s="8"/>
      <c r="Q85" s="8" t="e">
        <f t="shared" si="20"/>
        <v>#DIV/0!</v>
      </c>
      <c r="R85" s="12" t="e">
        <f>I85/#REF!*100</f>
        <v>#REF!</v>
      </c>
      <c r="S85" s="8"/>
      <c r="T85" s="12" t="e">
        <f>K85/#REF!*100</f>
        <v>#REF!</v>
      </c>
    </row>
    <row r="86" spans="1:20" ht="26.25" hidden="1">
      <c r="A86" s="10" t="s">
        <v>74</v>
      </c>
      <c r="B86" s="11" t="s">
        <v>55</v>
      </c>
      <c r="C86" s="11" t="s">
        <v>162</v>
      </c>
      <c r="D86" s="11"/>
      <c r="E86" s="17">
        <f t="shared" si="25"/>
        <v>0</v>
      </c>
      <c r="F86" s="11"/>
      <c r="G86" s="12"/>
      <c r="H86" s="12">
        <f t="shared" si="26"/>
        <v>0</v>
      </c>
      <c r="I86" s="12"/>
      <c r="J86" s="8"/>
      <c r="K86" s="12">
        <f t="shared" si="27"/>
        <v>0</v>
      </c>
      <c r="L86" s="36" t="e">
        <f t="shared" si="17"/>
        <v>#DIV/0!</v>
      </c>
      <c r="M86" s="36"/>
      <c r="N86" s="8" t="e">
        <f t="shared" si="18"/>
        <v>#DIV/0!</v>
      </c>
      <c r="O86" s="8" t="e">
        <f t="shared" si="19"/>
        <v>#DIV/0!</v>
      </c>
      <c r="P86" s="8"/>
      <c r="Q86" s="8" t="e">
        <f t="shared" si="20"/>
        <v>#DIV/0!</v>
      </c>
      <c r="R86" s="12" t="e">
        <f>I86/#REF!*100</f>
        <v>#REF!</v>
      </c>
      <c r="S86" s="8"/>
      <c r="T86" s="12" t="e">
        <f>K86/#REF!*100</f>
        <v>#REF!</v>
      </c>
    </row>
    <row r="87" spans="1:20" ht="12.75" hidden="1">
      <c r="A87" s="10" t="s">
        <v>134</v>
      </c>
      <c r="B87" s="11" t="s">
        <v>124</v>
      </c>
      <c r="C87" s="11"/>
      <c r="D87" s="11"/>
      <c r="E87" s="17">
        <f t="shared" si="25"/>
        <v>0</v>
      </c>
      <c r="F87" s="11"/>
      <c r="G87" s="12"/>
      <c r="H87" s="12">
        <f t="shared" si="26"/>
        <v>0</v>
      </c>
      <c r="I87" s="12"/>
      <c r="J87" s="8"/>
      <c r="K87" s="12">
        <f t="shared" si="27"/>
        <v>0</v>
      </c>
      <c r="L87" s="36" t="e">
        <f t="shared" si="17"/>
        <v>#DIV/0!</v>
      </c>
      <c r="M87" s="36"/>
      <c r="N87" s="8" t="e">
        <f t="shared" si="18"/>
        <v>#DIV/0!</v>
      </c>
      <c r="O87" s="8" t="e">
        <f t="shared" si="19"/>
        <v>#DIV/0!</v>
      </c>
      <c r="P87" s="8"/>
      <c r="Q87" s="8" t="e">
        <f t="shared" si="20"/>
        <v>#DIV/0!</v>
      </c>
      <c r="R87" s="12" t="e">
        <f>I87/#REF!*100</f>
        <v>#REF!</v>
      </c>
      <c r="S87" s="8"/>
      <c r="T87" s="12" t="e">
        <f>K87/#REF!*100</f>
        <v>#REF!</v>
      </c>
    </row>
    <row r="88" spans="1:20" ht="12.75">
      <c r="A88" s="10" t="s">
        <v>287</v>
      </c>
      <c r="B88" s="11" t="s">
        <v>146</v>
      </c>
      <c r="C88" s="11"/>
      <c r="D88" s="11"/>
      <c r="E88" s="17">
        <f>C88+D88</f>
        <v>0</v>
      </c>
      <c r="F88" s="11" t="s">
        <v>260</v>
      </c>
      <c r="G88" s="12"/>
      <c r="H88" s="12">
        <f>F88+G88</f>
        <v>1.4</v>
      </c>
      <c r="I88" s="12">
        <v>1.4</v>
      </c>
      <c r="J88" s="8"/>
      <c r="K88" s="12">
        <f>I88+J88</f>
        <v>1.4</v>
      </c>
      <c r="L88" s="36"/>
      <c r="M88" s="36"/>
      <c r="N88" s="8"/>
      <c r="O88" s="8">
        <f t="shared" si="19"/>
        <v>100</v>
      </c>
      <c r="P88" s="8"/>
      <c r="Q88" s="8">
        <f t="shared" si="20"/>
        <v>100</v>
      </c>
      <c r="R88" s="12"/>
      <c r="S88" s="8"/>
      <c r="T88" s="12"/>
    </row>
    <row r="89" spans="1:20" ht="12.75">
      <c r="A89" s="85" t="s">
        <v>259</v>
      </c>
      <c r="B89" s="11" t="s">
        <v>247</v>
      </c>
      <c r="C89" s="11" t="s">
        <v>248</v>
      </c>
      <c r="D89" s="11"/>
      <c r="E89" s="17"/>
      <c r="F89" s="11" t="s">
        <v>248</v>
      </c>
      <c r="G89" s="12"/>
      <c r="H89" s="12">
        <f>F89+G89</f>
        <v>3399.2</v>
      </c>
      <c r="I89" s="12">
        <v>3399.2</v>
      </c>
      <c r="J89" s="8"/>
      <c r="K89" s="12">
        <f>I89+J89</f>
        <v>3399.2</v>
      </c>
      <c r="L89" s="36">
        <f t="shared" si="17"/>
        <v>100</v>
      </c>
      <c r="M89" s="36"/>
      <c r="N89" s="8"/>
      <c r="O89" s="8">
        <f t="shared" si="19"/>
        <v>100</v>
      </c>
      <c r="P89" s="8"/>
      <c r="Q89" s="8">
        <f t="shared" si="20"/>
        <v>100</v>
      </c>
      <c r="R89" s="12"/>
      <c r="S89" s="8"/>
      <c r="T89" s="12"/>
    </row>
    <row r="90" spans="1:20" ht="26.25">
      <c r="A90" s="86" t="s">
        <v>262</v>
      </c>
      <c r="B90" s="11" t="s">
        <v>261</v>
      </c>
      <c r="C90" s="11"/>
      <c r="D90" s="11"/>
      <c r="E90" s="17"/>
      <c r="F90" s="11"/>
      <c r="G90" s="12">
        <v>187</v>
      </c>
      <c r="H90" s="12"/>
      <c r="I90" s="12"/>
      <c r="J90" s="12">
        <v>133.9</v>
      </c>
      <c r="K90" s="12"/>
      <c r="L90" s="36"/>
      <c r="M90" s="36"/>
      <c r="N90" s="8"/>
      <c r="O90" s="8"/>
      <c r="P90" s="8">
        <f t="shared" si="23"/>
        <v>71.60427807486631</v>
      </c>
      <c r="Q90" s="8"/>
      <c r="R90" s="12"/>
      <c r="S90" s="8"/>
      <c r="T90" s="12"/>
    </row>
    <row r="91" spans="1:20" ht="27" customHeight="1">
      <c r="A91" s="10" t="s">
        <v>148</v>
      </c>
      <c r="B91" s="11" t="s">
        <v>147</v>
      </c>
      <c r="C91" s="11"/>
      <c r="D91" s="11"/>
      <c r="E91" s="17">
        <f t="shared" si="25"/>
        <v>0</v>
      </c>
      <c r="F91" s="11" t="s">
        <v>283</v>
      </c>
      <c r="G91" s="12">
        <v>98</v>
      </c>
      <c r="H91" s="12">
        <f t="shared" si="26"/>
        <v>825</v>
      </c>
      <c r="I91" s="12">
        <v>694.6</v>
      </c>
      <c r="J91" s="12">
        <v>97.9</v>
      </c>
      <c r="K91" s="12">
        <f t="shared" si="27"/>
        <v>792.5</v>
      </c>
      <c r="L91" s="36"/>
      <c r="M91" s="36"/>
      <c r="N91" s="8"/>
      <c r="O91" s="8">
        <f t="shared" si="19"/>
        <v>95.54332874828062</v>
      </c>
      <c r="P91" s="8">
        <f t="shared" si="23"/>
        <v>99.89795918367348</v>
      </c>
      <c r="Q91" s="8">
        <f t="shared" si="20"/>
        <v>96.06060606060606</v>
      </c>
      <c r="R91" s="12" t="e">
        <f>I91/#REF!*100</f>
        <v>#REF!</v>
      </c>
      <c r="S91" s="8"/>
      <c r="T91" s="12" t="e">
        <f>K91/#REF!*100</f>
        <v>#REF!</v>
      </c>
    </row>
    <row r="92" spans="1:20" ht="52.5" hidden="1">
      <c r="A92" s="10" t="s">
        <v>170</v>
      </c>
      <c r="B92" s="11" t="s">
        <v>169</v>
      </c>
      <c r="C92" s="11"/>
      <c r="D92" s="11"/>
      <c r="E92" s="17">
        <f t="shared" si="25"/>
        <v>0</v>
      </c>
      <c r="F92" s="11"/>
      <c r="G92" s="12"/>
      <c r="H92" s="12">
        <f t="shared" si="26"/>
        <v>0</v>
      </c>
      <c r="I92" s="12"/>
      <c r="J92" s="8"/>
      <c r="K92" s="12">
        <f t="shared" si="27"/>
        <v>0</v>
      </c>
      <c r="L92" s="36"/>
      <c r="M92" s="36"/>
      <c r="N92" s="8" t="e">
        <f t="shared" si="18"/>
        <v>#DIV/0!</v>
      </c>
      <c r="O92" s="8" t="e">
        <f t="shared" si="19"/>
        <v>#DIV/0!</v>
      </c>
      <c r="P92" s="8" t="e">
        <f t="shared" si="23"/>
        <v>#DIV/0!</v>
      </c>
      <c r="Q92" s="8" t="e">
        <f t="shared" si="20"/>
        <v>#DIV/0!</v>
      </c>
      <c r="R92" s="12"/>
      <c r="S92" s="8"/>
      <c r="T92" s="12"/>
    </row>
    <row r="93" spans="1:20" ht="25.5" customHeight="1" hidden="1">
      <c r="A93" s="10" t="s">
        <v>168</v>
      </c>
      <c r="B93" s="11" t="s">
        <v>167</v>
      </c>
      <c r="C93" s="11"/>
      <c r="D93" s="11"/>
      <c r="E93" s="17">
        <f t="shared" si="25"/>
        <v>0</v>
      </c>
      <c r="F93" s="11"/>
      <c r="G93" s="12"/>
      <c r="H93" s="12">
        <f t="shared" si="26"/>
        <v>0</v>
      </c>
      <c r="I93" s="12"/>
      <c r="J93" s="8"/>
      <c r="K93" s="12">
        <f t="shared" si="27"/>
        <v>0</v>
      </c>
      <c r="L93" s="36"/>
      <c r="M93" s="36"/>
      <c r="N93" s="8" t="e">
        <f t="shared" si="18"/>
        <v>#DIV/0!</v>
      </c>
      <c r="O93" s="8" t="e">
        <f t="shared" si="19"/>
        <v>#DIV/0!</v>
      </c>
      <c r="P93" s="8" t="e">
        <f t="shared" si="23"/>
        <v>#DIV/0!</v>
      </c>
      <c r="Q93" s="8" t="e">
        <f t="shared" si="20"/>
        <v>#DIV/0!</v>
      </c>
      <c r="R93" s="12"/>
      <c r="S93" s="8" t="e">
        <f>J93/#REF!*100</f>
        <v>#REF!</v>
      </c>
      <c r="T93" s="12"/>
    </row>
    <row r="94" spans="1:20" ht="12.75" customHeight="1">
      <c r="A94" s="10" t="s">
        <v>122</v>
      </c>
      <c r="B94" s="11" t="s">
        <v>127</v>
      </c>
      <c r="C94" s="11"/>
      <c r="D94" s="11"/>
      <c r="E94" s="17">
        <f t="shared" si="25"/>
        <v>0</v>
      </c>
      <c r="F94" s="11" t="s">
        <v>284</v>
      </c>
      <c r="G94" s="12">
        <v>2181.9</v>
      </c>
      <c r="H94" s="12">
        <f t="shared" si="26"/>
        <v>2331.9</v>
      </c>
      <c r="I94" s="12">
        <v>150</v>
      </c>
      <c r="J94" s="12">
        <v>2160.7</v>
      </c>
      <c r="K94" s="12">
        <f t="shared" si="27"/>
        <v>2310.7</v>
      </c>
      <c r="L94" s="36"/>
      <c r="M94" s="36"/>
      <c r="N94" s="8"/>
      <c r="O94" s="8">
        <f t="shared" si="19"/>
        <v>100</v>
      </c>
      <c r="P94" s="8">
        <f t="shared" si="23"/>
        <v>99.02836976946696</v>
      </c>
      <c r="Q94" s="8">
        <f t="shared" si="20"/>
        <v>99.0908701059222</v>
      </c>
      <c r="R94" s="12" t="e">
        <f>I94/#REF!*100</f>
        <v>#REF!</v>
      </c>
      <c r="S94" s="8" t="e">
        <f>J94/#REF!*100</f>
        <v>#REF!</v>
      </c>
      <c r="T94" s="12" t="e">
        <f>K94/#REF!*100</f>
        <v>#REF!</v>
      </c>
    </row>
    <row r="95" spans="1:20" ht="12.75">
      <c r="A95" s="10" t="s">
        <v>75</v>
      </c>
      <c r="B95" s="11" t="s">
        <v>54</v>
      </c>
      <c r="C95" s="11" t="s">
        <v>246</v>
      </c>
      <c r="D95" s="11"/>
      <c r="E95" s="17">
        <f t="shared" si="25"/>
        <v>211</v>
      </c>
      <c r="F95" s="11" t="s">
        <v>286</v>
      </c>
      <c r="G95" s="12">
        <v>65</v>
      </c>
      <c r="H95" s="12">
        <f t="shared" si="26"/>
        <v>488.1</v>
      </c>
      <c r="I95" s="12">
        <v>323.1</v>
      </c>
      <c r="J95" s="33">
        <v>48.3</v>
      </c>
      <c r="K95" s="12">
        <f t="shared" si="27"/>
        <v>371.40000000000003</v>
      </c>
      <c r="L95" s="36">
        <f t="shared" si="17"/>
        <v>153.12796208530807</v>
      </c>
      <c r="M95" s="36"/>
      <c r="N95" s="8">
        <f t="shared" si="18"/>
        <v>176.01895734597156</v>
      </c>
      <c r="O95" s="8">
        <f t="shared" si="19"/>
        <v>76.36492554951548</v>
      </c>
      <c r="P95" s="8">
        <f t="shared" si="23"/>
        <v>74.3076923076923</v>
      </c>
      <c r="Q95" s="8">
        <f t="shared" si="20"/>
        <v>76.09096496619546</v>
      </c>
      <c r="R95" s="12" t="e">
        <f>I95/#REF!*100</f>
        <v>#REF!</v>
      </c>
      <c r="S95" s="8"/>
      <c r="T95" s="12" t="e">
        <f>K95/#REF!*100</f>
        <v>#REF!</v>
      </c>
    </row>
    <row r="96" spans="1:20" ht="12.75" customHeight="1" hidden="1">
      <c r="A96" s="10" t="s">
        <v>82</v>
      </c>
      <c r="B96" s="11" t="s">
        <v>83</v>
      </c>
      <c r="C96" s="11"/>
      <c r="D96" s="11"/>
      <c r="E96" s="11"/>
      <c r="F96" s="13"/>
      <c r="G96" s="12"/>
      <c r="H96" s="12">
        <f t="shared" si="26"/>
        <v>0</v>
      </c>
      <c r="I96" s="8"/>
      <c r="J96" s="33"/>
      <c r="K96" s="12">
        <f t="shared" si="27"/>
        <v>0</v>
      </c>
      <c r="L96" s="36" t="e">
        <f t="shared" si="17"/>
        <v>#DIV/0!</v>
      </c>
      <c r="M96" s="36" t="e">
        <f>J96/D96*100</f>
        <v>#DIV/0!</v>
      </c>
      <c r="N96" s="8" t="e">
        <f t="shared" si="18"/>
        <v>#DIV/0!</v>
      </c>
      <c r="O96" s="8" t="e">
        <f t="shared" si="19"/>
        <v>#DIV/0!</v>
      </c>
      <c r="P96" s="8" t="e">
        <f t="shared" si="23"/>
        <v>#DIV/0!</v>
      </c>
      <c r="Q96" s="8" t="e">
        <f t="shared" si="20"/>
        <v>#DIV/0!</v>
      </c>
      <c r="R96" s="12" t="e">
        <f>I96/#REF!*100</f>
        <v>#REF!</v>
      </c>
      <c r="S96" s="12" t="e">
        <f>J96/#REF!*100</f>
        <v>#REF!</v>
      </c>
      <c r="T96" s="12" t="e">
        <f>K96/#REF!*100</f>
        <v>#REF!</v>
      </c>
    </row>
    <row r="97" spans="1:21" ht="12.75">
      <c r="A97" s="6" t="s">
        <v>13</v>
      </c>
      <c r="B97" s="7" t="s">
        <v>27</v>
      </c>
      <c r="C97" s="9">
        <f>C6+C8+C9+C10+C50+C55+C57+C61+C66+C79+C81+C82+C70+C76</f>
        <v>201609.60000000003</v>
      </c>
      <c r="D97" s="9">
        <f>D6+D8+D9+D10+D50+D55+D57+D61+D66+D79+D81+D82+D70+D76</f>
        <v>548.2</v>
      </c>
      <c r="E97" s="9">
        <f>C97+D97</f>
        <v>202157.80000000005</v>
      </c>
      <c r="F97" s="9">
        <f>F6+F8+F9+F10+F50+F55+F57+F61+F66+F79+F81+F82+F70+F76</f>
        <v>235623.50000000003</v>
      </c>
      <c r="G97" s="9">
        <f>G6+G8+G9+G10+G50+G55+G57+G61+G66+G79+G81+G82+G70+G76</f>
        <v>17581.5</v>
      </c>
      <c r="H97" s="9">
        <f>F97+G97</f>
        <v>253205.00000000003</v>
      </c>
      <c r="I97" s="9">
        <f>I6+I8+I9+I10+I50+I55+I57+I61+I66+I79+I81+I82+I70+I76+I49</f>
        <v>231628.8</v>
      </c>
      <c r="J97" s="9">
        <f>J6+J8+J9+J10+J50+J55+J57+J61+J66+J79+J81+J82+J70+J76+J49</f>
        <v>15467.399999999998</v>
      </c>
      <c r="K97" s="9">
        <f>I97+J97</f>
        <v>247096.19999999998</v>
      </c>
      <c r="L97" s="36">
        <f t="shared" si="17"/>
        <v>114.88976715394503</v>
      </c>
      <c r="M97" s="36">
        <f>J97/D97*100</f>
        <v>2821.488507843852</v>
      </c>
      <c r="N97" s="8">
        <f t="shared" si="18"/>
        <v>122.22936735560039</v>
      </c>
      <c r="O97" s="8">
        <f t="shared" si="19"/>
        <v>98.30462581194149</v>
      </c>
      <c r="P97" s="8">
        <f t="shared" si="23"/>
        <v>87.97542871768619</v>
      </c>
      <c r="Q97" s="8">
        <f t="shared" si="20"/>
        <v>97.58740941134651</v>
      </c>
      <c r="R97" s="8" t="e">
        <f>I97/#REF!*100</f>
        <v>#REF!</v>
      </c>
      <c r="S97" s="8" t="e">
        <f>J97/#REF!*100</f>
        <v>#REF!</v>
      </c>
      <c r="T97" s="8" t="e">
        <f>K97/#REF!*100</f>
        <v>#REF!</v>
      </c>
      <c r="U97" s="20"/>
    </row>
    <row r="98" spans="1:20" ht="12.75">
      <c r="A98" s="1" t="s">
        <v>115</v>
      </c>
      <c r="B98" s="24"/>
      <c r="C98" s="27">
        <f>C97-C94-C87-C86</f>
        <v>201609.60000000003</v>
      </c>
      <c r="D98" s="27">
        <f>D97-D94-D87-D86-D92</f>
        <v>548.2</v>
      </c>
      <c r="E98" s="27">
        <f>E97-E94-E87-E86-E92</f>
        <v>202157.80000000005</v>
      </c>
      <c r="F98" s="27">
        <f aca="true" t="shared" si="28" ref="F98:K98">F97-F94-F87-F86</f>
        <v>235473.50000000003</v>
      </c>
      <c r="G98" s="27">
        <f>G97-G94-G87-G86-G92</f>
        <v>15399.6</v>
      </c>
      <c r="H98" s="27">
        <f>H97-H94-H87-H86-H92</f>
        <v>250873.10000000003</v>
      </c>
      <c r="I98" s="27">
        <f t="shared" si="28"/>
        <v>231478.8</v>
      </c>
      <c r="J98" s="27">
        <f t="shared" si="28"/>
        <v>13306.699999999997</v>
      </c>
      <c r="K98" s="27">
        <f t="shared" si="28"/>
        <v>244785.49999999997</v>
      </c>
      <c r="L98" s="36">
        <f t="shared" si="17"/>
        <v>114.81536593495545</v>
      </c>
      <c r="M98" s="36">
        <f>J98/D98*100</f>
        <v>2427.344035023713</v>
      </c>
      <c r="N98" s="8">
        <f t="shared" si="18"/>
        <v>121.08634937657608</v>
      </c>
      <c r="O98" s="8">
        <f t="shared" si="19"/>
        <v>98.3035458342446</v>
      </c>
      <c r="P98" s="8">
        <f t="shared" si="23"/>
        <v>86.40938725681184</v>
      </c>
      <c r="Q98" s="8">
        <f t="shared" si="20"/>
        <v>97.57343453722218</v>
      </c>
      <c r="R98" s="8" t="e">
        <f>I98/#REF!*100</f>
        <v>#REF!</v>
      </c>
      <c r="S98" s="8" t="e">
        <f>J98/#REF!*100</f>
        <v>#REF!</v>
      </c>
      <c r="T98" s="8" t="e">
        <f>K98/#REF!*100</f>
        <v>#REF!</v>
      </c>
    </row>
    <row r="99" spans="1:17" s="73" customFormat="1" ht="12.75">
      <c r="A99" s="77" t="s">
        <v>269</v>
      </c>
      <c r="B99" s="81">
        <v>250000</v>
      </c>
      <c r="C99" s="37">
        <f>C100</f>
        <v>0</v>
      </c>
      <c r="D99" s="37">
        <f aca="true" t="shared" si="29" ref="D99:K99">D100</f>
        <v>0</v>
      </c>
      <c r="E99" s="37">
        <f t="shared" si="29"/>
        <v>0</v>
      </c>
      <c r="F99" s="37">
        <f t="shared" si="29"/>
        <v>50</v>
      </c>
      <c r="G99" s="37">
        <f t="shared" si="29"/>
        <v>0</v>
      </c>
      <c r="H99" s="37">
        <f t="shared" si="29"/>
        <v>50</v>
      </c>
      <c r="I99" s="37">
        <f t="shared" si="29"/>
        <v>50</v>
      </c>
      <c r="J99" s="37">
        <f t="shared" si="29"/>
        <v>0</v>
      </c>
      <c r="K99" s="37">
        <f t="shared" si="29"/>
        <v>50</v>
      </c>
      <c r="L99" s="36"/>
      <c r="M99" s="36"/>
      <c r="N99" s="8"/>
      <c r="O99" s="8">
        <f t="shared" si="19"/>
        <v>100</v>
      </c>
      <c r="P99" s="8"/>
      <c r="Q99" s="8">
        <f t="shared" si="20"/>
        <v>100</v>
      </c>
    </row>
    <row r="100" spans="1:17" s="75" customFormat="1" ht="26.25">
      <c r="A100" s="60" t="s">
        <v>270</v>
      </c>
      <c r="B100" s="82">
        <v>250911</v>
      </c>
      <c r="C100" s="74"/>
      <c r="D100" s="74"/>
      <c r="E100" s="74">
        <f>C100+D100</f>
        <v>0</v>
      </c>
      <c r="F100" s="74">
        <v>50</v>
      </c>
      <c r="G100" s="74"/>
      <c r="H100" s="74">
        <f>F100+G100</f>
        <v>50</v>
      </c>
      <c r="I100" s="74">
        <v>50</v>
      </c>
      <c r="J100" s="74"/>
      <c r="K100" s="74">
        <f>I100+J100</f>
        <v>50</v>
      </c>
      <c r="L100" s="36"/>
      <c r="M100" s="36"/>
      <c r="N100" s="8"/>
      <c r="O100" s="8">
        <f t="shared" si="19"/>
        <v>100</v>
      </c>
      <c r="P100" s="8"/>
      <c r="Q100" s="8">
        <f t="shared" si="20"/>
        <v>100</v>
      </c>
    </row>
    <row r="101" spans="1:17" s="75" customFormat="1" ht="12.75">
      <c r="A101" s="78"/>
      <c r="B101" s="79"/>
      <c r="C101" s="80"/>
      <c r="D101" s="80"/>
      <c r="E101" s="80"/>
      <c r="F101" s="80"/>
      <c r="G101" s="80"/>
      <c r="H101" s="80"/>
      <c r="I101" s="80"/>
      <c r="J101" s="80"/>
      <c r="K101" s="80"/>
      <c r="L101" s="80"/>
      <c r="M101" s="80"/>
      <c r="N101" s="80"/>
      <c r="O101" s="80"/>
      <c r="P101" s="80"/>
      <c r="Q101" s="80"/>
    </row>
    <row r="102" spans="6:14" ht="12.75">
      <c r="F102" s="30"/>
      <c r="H102" s="19"/>
      <c r="I102" s="30"/>
      <c r="K102" s="19"/>
      <c r="L102" s="19"/>
      <c r="M102" s="19"/>
      <c r="N102" s="19"/>
    </row>
    <row r="103" spans="1:17" ht="15">
      <c r="A103" s="21" t="s">
        <v>176</v>
      </c>
      <c r="B103" s="21"/>
      <c r="C103" s="21"/>
      <c r="D103" s="21"/>
      <c r="E103" s="21"/>
      <c r="F103" s="30"/>
      <c r="O103" s="87" t="s">
        <v>265</v>
      </c>
      <c r="P103" s="88"/>
      <c r="Q103" s="88"/>
    </row>
    <row r="105" spans="7:14" ht="12.75">
      <c r="G105" s="19"/>
      <c r="H105" s="19"/>
      <c r="I105" s="19"/>
      <c r="J105" s="32"/>
      <c r="K105" s="32"/>
      <c r="L105" s="32"/>
      <c r="M105" s="32"/>
      <c r="N105" s="32"/>
    </row>
    <row r="106" spans="7:14" ht="12.75">
      <c r="G106" s="19"/>
      <c r="H106" s="19"/>
      <c r="I106" s="19"/>
      <c r="J106" s="32"/>
      <c r="K106" s="32"/>
      <c r="L106" s="32"/>
      <c r="M106" s="32"/>
      <c r="N106" s="32"/>
    </row>
    <row r="107" spans="11:14" ht="12.75">
      <c r="K107" s="32"/>
      <c r="L107" s="32"/>
      <c r="M107" s="32"/>
      <c r="N107" s="32"/>
    </row>
  </sheetData>
  <sheetProtection/>
  <mergeCells count="10">
    <mergeCell ref="O103:Q103"/>
    <mergeCell ref="C2:K2"/>
    <mergeCell ref="R2:T3"/>
    <mergeCell ref="F3:H3"/>
    <mergeCell ref="I3:K3"/>
    <mergeCell ref="A2:A4"/>
    <mergeCell ref="B2:B4"/>
    <mergeCell ref="O2:Q3"/>
    <mergeCell ref="C3:E3"/>
    <mergeCell ref="L2:N3"/>
  </mergeCells>
  <printOptions/>
  <pageMargins left="0.82" right="0.15748031496062992" top="0.31" bottom="0.1968503937007874" header="0.1968503937007874" footer="0.1968503937007874"/>
  <pageSetup horizontalDpi="600" verticalDpi="600" orientation="landscape" paperSize="9" scale="65" r:id="rId1"/>
  <rowBreaks count="1" manualBreakCount="1">
    <brk id="43" max="21" man="1"/>
  </rowBreaks>
</worksheet>
</file>

<file path=xl/worksheets/sheet2.xml><?xml version="1.0" encoding="utf-8"?>
<worksheet xmlns="http://schemas.openxmlformats.org/spreadsheetml/2006/main" xmlns:r="http://schemas.openxmlformats.org/officeDocument/2006/relationships">
  <dimension ref="A1:I126"/>
  <sheetViews>
    <sheetView zoomScalePageLayoutView="0" workbookViewId="0" topLeftCell="A1">
      <selection activeCell="A68" sqref="A68:IV71"/>
    </sheetView>
  </sheetViews>
  <sheetFormatPr defaultColWidth="9.00390625" defaultRowHeight="12.75"/>
  <cols>
    <col min="2" max="5" width="0" style="0" hidden="1" customWidth="1"/>
  </cols>
  <sheetData>
    <row r="1" spans="1:9" ht="17.25" customHeight="1">
      <c r="A1" s="109" t="s">
        <v>177</v>
      </c>
      <c r="B1" s="109"/>
      <c r="C1" s="109"/>
      <c r="D1" s="109"/>
      <c r="E1" s="109"/>
      <c r="F1" s="109"/>
      <c r="G1" s="109"/>
      <c r="H1" s="109"/>
      <c r="I1" s="109"/>
    </row>
    <row r="2" spans="1:9" ht="17.25" customHeight="1">
      <c r="A2" s="109" t="s">
        <v>178</v>
      </c>
      <c r="B2" s="109"/>
      <c r="C2" s="109"/>
      <c r="D2" s="109"/>
      <c r="E2" s="109"/>
      <c r="F2" s="109"/>
      <c r="G2" s="109"/>
      <c r="H2" s="109"/>
      <c r="I2" s="109"/>
    </row>
    <row r="3" spans="1:4" ht="18.75">
      <c r="A3" s="39" t="s">
        <v>179</v>
      </c>
      <c r="D3" s="40"/>
    </row>
    <row r="4" spans="1:9" ht="30">
      <c r="A4" s="41" t="s">
        <v>180</v>
      </c>
      <c r="B4" s="42" t="s">
        <v>181</v>
      </c>
      <c r="C4" s="42" t="s">
        <v>182</v>
      </c>
      <c r="D4" s="97" t="s">
        <v>183</v>
      </c>
      <c r="E4" s="98"/>
      <c r="F4" s="42" t="s">
        <v>181</v>
      </c>
      <c r="G4" s="42" t="s">
        <v>182</v>
      </c>
      <c r="H4" s="97" t="s">
        <v>183</v>
      </c>
      <c r="I4" s="98"/>
    </row>
    <row r="5" spans="1:9" ht="12.75">
      <c r="A5" s="43">
        <v>1</v>
      </c>
      <c r="B5" s="43">
        <v>3</v>
      </c>
      <c r="C5" s="43">
        <v>4</v>
      </c>
      <c r="D5" s="99">
        <v>5</v>
      </c>
      <c r="E5" s="100"/>
      <c r="F5" s="43">
        <v>3</v>
      </c>
      <c r="G5" s="43">
        <v>4</v>
      </c>
      <c r="H5" s="99">
        <v>5</v>
      </c>
      <c r="I5" s="100"/>
    </row>
    <row r="6" spans="1:8" ht="12.75">
      <c r="A6" s="44" t="s">
        <v>14</v>
      </c>
      <c r="B6" s="45">
        <v>1015400</v>
      </c>
      <c r="C6" s="45">
        <v>0</v>
      </c>
      <c r="D6" s="101">
        <v>1015400</v>
      </c>
      <c r="E6" s="101"/>
      <c r="F6">
        <f>B6/1000</f>
        <v>1015.4</v>
      </c>
      <c r="G6">
        <f>C6/1000</f>
        <v>0</v>
      </c>
      <c r="H6">
        <f>D6/1000</f>
        <v>1015.4</v>
      </c>
    </row>
    <row r="7" spans="1:8" ht="12.75">
      <c r="A7" s="46" t="s">
        <v>31</v>
      </c>
      <c r="B7" s="47">
        <v>1015400</v>
      </c>
      <c r="C7" s="47">
        <v>0</v>
      </c>
      <c r="D7" s="96">
        <v>1015400</v>
      </c>
      <c r="E7" s="96"/>
      <c r="F7">
        <f aca="true" t="shared" si="0" ref="F7:H67">B7/1000</f>
        <v>1015.4</v>
      </c>
      <c r="G7">
        <f t="shared" si="0"/>
        <v>0</v>
      </c>
      <c r="H7">
        <f t="shared" si="0"/>
        <v>1015.4</v>
      </c>
    </row>
    <row r="8" spans="1:8" ht="12.75">
      <c r="A8" s="48" t="s">
        <v>15</v>
      </c>
      <c r="B8" s="49">
        <v>53341200</v>
      </c>
      <c r="C8" s="49">
        <v>644000</v>
      </c>
      <c r="D8" s="102">
        <v>53985200</v>
      </c>
      <c r="E8" s="102"/>
      <c r="F8">
        <f t="shared" si="0"/>
        <v>53341.2</v>
      </c>
      <c r="G8">
        <f t="shared" si="0"/>
        <v>644</v>
      </c>
      <c r="H8">
        <f t="shared" si="0"/>
        <v>53985.2</v>
      </c>
    </row>
    <row r="9" spans="1:8" ht="12.75" hidden="1">
      <c r="A9" s="46" t="s">
        <v>184</v>
      </c>
      <c r="B9" s="47">
        <v>49845800</v>
      </c>
      <c r="C9" s="47">
        <v>644000</v>
      </c>
      <c r="D9" s="96">
        <v>50489800</v>
      </c>
      <c r="E9" s="96"/>
      <c r="F9">
        <f t="shared" si="0"/>
        <v>49845.8</v>
      </c>
      <c r="G9">
        <f t="shared" si="0"/>
        <v>644</v>
      </c>
      <c r="H9">
        <f t="shared" si="0"/>
        <v>50489.8</v>
      </c>
    </row>
    <row r="10" spans="1:8" ht="12.75" hidden="1">
      <c r="A10" s="46" t="s">
        <v>185</v>
      </c>
      <c r="B10" s="47">
        <v>1376900</v>
      </c>
      <c r="C10" s="47">
        <v>0</v>
      </c>
      <c r="D10" s="96">
        <v>1376900</v>
      </c>
      <c r="E10" s="96"/>
      <c r="F10">
        <f t="shared" si="0"/>
        <v>1376.9</v>
      </c>
      <c r="G10">
        <f t="shared" si="0"/>
        <v>0</v>
      </c>
      <c r="H10">
        <f t="shared" si="0"/>
        <v>1376.9</v>
      </c>
    </row>
    <row r="11" spans="1:8" ht="12.75" hidden="1">
      <c r="A11" s="46" t="s">
        <v>186</v>
      </c>
      <c r="B11" s="47">
        <v>715300</v>
      </c>
      <c r="C11" s="47">
        <v>0</v>
      </c>
      <c r="D11" s="96">
        <v>715300</v>
      </c>
      <c r="E11" s="96"/>
      <c r="F11">
        <f t="shared" si="0"/>
        <v>715.3</v>
      </c>
      <c r="G11">
        <f t="shared" si="0"/>
        <v>0</v>
      </c>
      <c r="H11">
        <f t="shared" si="0"/>
        <v>715.3</v>
      </c>
    </row>
    <row r="12" spans="1:8" ht="12.75" hidden="1">
      <c r="A12" s="46" t="s">
        <v>187</v>
      </c>
      <c r="B12" s="47">
        <v>543000</v>
      </c>
      <c r="C12" s="47">
        <v>0</v>
      </c>
      <c r="D12" s="96">
        <v>543000</v>
      </c>
      <c r="E12" s="96"/>
      <c r="F12">
        <f t="shared" si="0"/>
        <v>543</v>
      </c>
      <c r="G12">
        <f t="shared" si="0"/>
        <v>0</v>
      </c>
      <c r="H12">
        <f t="shared" si="0"/>
        <v>543</v>
      </c>
    </row>
    <row r="13" spans="1:8" ht="12.75" hidden="1">
      <c r="A13" s="46" t="s">
        <v>188</v>
      </c>
      <c r="B13" s="47">
        <v>660300</v>
      </c>
      <c r="C13" s="47">
        <v>0</v>
      </c>
      <c r="D13" s="96">
        <v>660300</v>
      </c>
      <c r="E13" s="96"/>
      <c r="F13">
        <f t="shared" si="0"/>
        <v>660.3</v>
      </c>
      <c r="G13">
        <f t="shared" si="0"/>
        <v>0</v>
      </c>
      <c r="H13">
        <f t="shared" si="0"/>
        <v>660.3</v>
      </c>
    </row>
    <row r="14" spans="1:8" ht="12.75" hidden="1">
      <c r="A14" s="46" t="s">
        <v>189</v>
      </c>
      <c r="B14" s="47">
        <v>167300</v>
      </c>
      <c r="C14" s="47">
        <v>0</v>
      </c>
      <c r="D14" s="96">
        <v>167300</v>
      </c>
      <c r="E14" s="96"/>
      <c r="F14">
        <f t="shared" si="0"/>
        <v>167.3</v>
      </c>
      <c r="G14">
        <f t="shared" si="0"/>
        <v>0</v>
      </c>
      <c r="H14">
        <f t="shared" si="0"/>
        <v>167.3</v>
      </c>
    </row>
    <row r="15" spans="1:8" ht="12.75" hidden="1">
      <c r="A15" s="46" t="s">
        <v>190</v>
      </c>
      <c r="B15" s="47">
        <v>32600</v>
      </c>
      <c r="C15" s="47">
        <v>0</v>
      </c>
      <c r="D15" s="96">
        <v>32600</v>
      </c>
      <c r="E15" s="96"/>
      <c r="F15">
        <f t="shared" si="0"/>
        <v>32.6</v>
      </c>
      <c r="G15">
        <f t="shared" si="0"/>
        <v>0</v>
      </c>
      <c r="H15">
        <f t="shared" si="0"/>
        <v>32.6</v>
      </c>
    </row>
    <row r="16" spans="1:8" ht="12.75">
      <c r="A16" s="48" t="s">
        <v>16</v>
      </c>
      <c r="B16" s="49">
        <v>23700200</v>
      </c>
      <c r="C16" s="49">
        <v>133000</v>
      </c>
      <c r="D16" s="102">
        <v>23833200</v>
      </c>
      <c r="E16" s="102"/>
      <c r="F16">
        <f t="shared" si="0"/>
        <v>23700.2</v>
      </c>
      <c r="G16">
        <f t="shared" si="0"/>
        <v>133</v>
      </c>
      <c r="H16">
        <f t="shared" si="0"/>
        <v>23833.2</v>
      </c>
    </row>
    <row r="17" spans="1:8" ht="12.75" hidden="1">
      <c r="A17" s="46" t="s">
        <v>191</v>
      </c>
      <c r="B17" s="47">
        <v>17468300</v>
      </c>
      <c r="C17" s="47">
        <v>33000</v>
      </c>
      <c r="D17" s="96">
        <v>17501300</v>
      </c>
      <c r="E17" s="96"/>
      <c r="F17">
        <f t="shared" si="0"/>
        <v>17468.3</v>
      </c>
      <c r="G17">
        <f t="shared" si="0"/>
        <v>33</v>
      </c>
      <c r="H17">
        <f t="shared" si="0"/>
        <v>17501.3</v>
      </c>
    </row>
    <row r="18" spans="1:8" ht="12.75" hidden="1">
      <c r="A18" s="46" t="s">
        <v>192</v>
      </c>
      <c r="B18" s="47">
        <v>6231900</v>
      </c>
      <c r="C18" s="47">
        <v>100000</v>
      </c>
      <c r="D18" s="96">
        <v>6331900</v>
      </c>
      <c r="E18" s="96"/>
      <c r="F18">
        <f t="shared" si="0"/>
        <v>6231.9</v>
      </c>
      <c r="G18">
        <f t="shared" si="0"/>
        <v>100</v>
      </c>
      <c r="H18">
        <f t="shared" si="0"/>
        <v>6331.9</v>
      </c>
    </row>
    <row r="19" spans="1:8" ht="12.75">
      <c r="A19" s="48" t="s">
        <v>17</v>
      </c>
      <c r="B19" s="49">
        <v>52131450</v>
      </c>
      <c r="C19" s="49">
        <v>363500</v>
      </c>
      <c r="D19" s="102">
        <v>52494950</v>
      </c>
      <c r="E19" s="102"/>
      <c r="F19">
        <f t="shared" si="0"/>
        <v>52131.45</v>
      </c>
      <c r="G19">
        <f t="shared" si="0"/>
        <v>363.5</v>
      </c>
      <c r="H19">
        <f t="shared" si="0"/>
        <v>52494.95</v>
      </c>
    </row>
    <row r="20" spans="1:8" ht="12.75">
      <c r="A20" s="46" t="s">
        <v>106</v>
      </c>
      <c r="B20" s="47">
        <v>4000000</v>
      </c>
      <c r="C20" s="47">
        <v>0</v>
      </c>
      <c r="D20" s="96">
        <v>4000000</v>
      </c>
      <c r="E20" s="96"/>
      <c r="F20">
        <f t="shared" si="0"/>
        <v>4000</v>
      </c>
      <c r="G20">
        <f t="shared" si="0"/>
        <v>0</v>
      </c>
      <c r="H20">
        <f t="shared" si="0"/>
        <v>4000</v>
      </c>
    </row>
    <row r="21" spans="1:8" ht="12.75">
      <c r="A21" s="46" t="s">
        <v>107</v>
      </c>
      <c r="B21" s="47">
        <v>303300</v>
      </c>
      <c r="C21" s="47">
        <v>0</v>
      </c>
      <c r="D21" s="96">
        <v>303300</v>
      </c>
      <c r="E21" s="96"/>
      <c r="F21">
        <f t="shared" si="0"/>
        <v>303.3</v>
      </c>
      <c r="G21">
        <f t="shared" si="0"/>
        <v>0</v>
      </c>
      <c r="H21">
        <f t="shared" si="0"/>
        <v>303.3</v>
      </c>
    </row>
    <row r="22" spans="1:8" ht="12.75">
      <c r="A22" s="46" t="s">
        <v>108</v>
      </c>
      <c r="B22" s="47">
        <v>56500</v>
      </c>
      <c r="C22" s="47">
        <v>0</v>
      </c>
      <c r="D22" s="96">
        <v>56500</v>
      </c>
      <c r="E22" s="96"/>
      <c r="F22">
        <f t="shared" si="0"/>
        <v>56.5</v>
      </c>
      <c r="G22">
        <f t="shared" si="0"/>
        <v>0</v>
      </c>
      <c r="H22">
        <f t="shared" si="0"/>
        <v>56.5</v>
      </c>
    </row>
    <row r="23" spans="1:8" ht="12.75">
      <c r="A23" s="46" t="s">
        <v>109</v>
      </c>
      <c r="B23" s="47">
        <v>400000</v>
      </c>
      <c r="C23" s="47">
        <v>0</v>
      </c>
      <c r="D23" s="96">
        <v>400000</v>
      </c>
      <c r="E23" s="96"/>
      <c r="F23">
        <f t="shared" si="0"/>
        <v>400</v>
      </c>
      <c r="G23">
        <f t="shared" si="0"/>
        <v>0</v>
      </c>
      <c r="H23">
        <f t="shared" si="0"/>
        <v>400</v>
      </c>
    </row>
    <row r="24" spans="1:8" ht="12.75">
      <c r="A24" s="46" t="s">
        <v>110</v>
      </c>
      <c r="B24" s="47">
        <v>8000</v>
      </c>
      <c r="C24" s="47">
        <v>0</v>
      </c>
      <c r="D24" s="96">
        <v>8000</v>
      </c>
      <c r="E24" s="96"/>
      <c r="F24">
        <f t="shared" si="0"/>
        <v>8</v>
      </c>
      <c r="G24">
        <f t="shared" si="0"/>
        <v>0</v>
      </c>
      <c r="H24">
        <f t="shared" si="0"/>
        <v>8</v>
      </c>
    </row>
    <row r="25" spans="1:8" ht="12.75">
      <c r="A25" s="46" t="s">
        <v>112</v>
      </c>
      <c r="B25" s="47">
        <v>300000</v>
      </c>
      <c r="C25" s="47">
        <v>0</v>
      </c>
      <c r="D25" s="96">
        <v>300000</v>
      </c>
      <c r="E25" s="96"/>
      <c r="F25">
        <f t="shared" si="0"/>
        <v>300</v>
      </c>
      <c r="G25">
        <f t="shared" si="0"/>
        <v>0</v>
      </c>
      <c r="H25">
        <f t="shared" si="0"/>
        <v>300</v>
      </c>
    </row>
    <row r="26" spans="1:8" ht="12.75">
      <c r="A26" s="46" t="s">
        <v>113</v>
      </c>
      <c r="B26" s="47">
        <v>14000</v>
      </c>
      <c r="C26" s="47">
        <v>0</v>
      </c>
      <c r="D26" s="96">
        <v>14000</v>
      </c>
      <c r="E26" s="96"/>
      <c r="F26">
        <f t="shared" si="0"/>
        <v>14</v>
      </c>
      <c r="G26">
        <f t="shared" si="0"/>
        <v>0</v>
      </c>
      <c r="H26">
        <f t="shared" si="0"/>
        <v>14</v>
      </c>
    </row>
    <row r="27" spans="1:8" ht="12.75">
      <c r="A27" s="46" t="s">
        <v>114</v>
      </c>
      <c r="B27" s="47">
        <v>1000</v>
      </c>
      <c r="C27" s="47">
        <v>0</v>
      </c>
      <c r="D27" s="96">
        <v>1000</v>
      </c>
      <c r="E27" s="96"/>
      <c r="F27">
        <f t="shared" si="0"/>
        <v>1</v>
      </c>
      <c r="G27">
        <f t="shared" si="0"/>
        <v>0</v>
      </c>
      <c r="H27">
        <f t="shared" si="0"/>
        <v>1</v>
      </c>
    </row>
    <row r="28" spans="1:8" ht="12.75">
      <c r="A28" s="46" t="s">
        <v>125</v>
      </c>
      <c r="B28" s="47">
        <v>800000</v>
      </c>
      <c r="C28" s="47">
        <v>0</v>
      </c>
      <c r="D28" s="96">
        <v>800000</v>
      </c>
      <c r="E28" s="96"/>
      <c r="F28">
        <f t="shared" si="0"/>
        <v>800</v>
      </c>
      <c r="G28">
        <f t="shared" si="0"/>
        <v>0</v>
      </c>
      <c r="H28">
        <f t="shared" si="0"/>
        <v>800</v>
      </c>
    </row>
    <row r="29" spans="1:8" ht="12.75">
      <c r="A29" s="50" t="s">
        <v>126</v>
      </c>
      <c r="B29" s="51">
        <v>120000</v>
      </c>
      <c r="C29" s="51">
        <v>0</v>
      </c>
      <c r="D29" s="103">
        <v>120000</v>
      </c>
      <c r="E29" s="103"/>
      <c r="F29">
        <f t="shared" si="0"/>
        <v>120</v>
      </c>
      <c r="G29">
        <f t="shared" si="0"/>
        <v>0</v>
      </c>
      <c r="H29">
        <f t="shared" si="0"/>
        <v>120</v>
      </c>
    </row>
    <row r="30" spans="1:8" ht="12.75">
      <c r="A30" s="46" t="s">
        <v>149</v>
      </c>
      <c r="B30" s="47">
        <v>75000</v>
      </c>
      <c r="C30" s="47">
        <v>0</v>
      </c>
      <c r="D30" s="96">
        <v>75000</v>
      </c>
      <c r="E30" s="96"/>
      <c r="F30">
        <f t="shared" si="0"/>
        <v>75</v>
      </c>
      <c r="G30">
        <f t="shared" si="0"/>
        <v>0</v>
      </c>
      <c r="H30">
        <f t="shared" si="0"/>
        <v>75</v>
      </c>
    </row>
    <row r="31" spans="1:8" ht="12.75">
      <c r="A31" s="46" t="s">
        <v>155</v>
      </c>
      <c r="B31" s="47">
        <v>500000</v>
      </c>
      <c r="C31" s="47">
        <v>0</v>
      </c>
      <c r="D31" s="96">
        <v>500000</v>
      </c>
      <c r="E31" s="96"/>
      <c r="F31">
        <f t="shared" si="0"/>
        <v>500</v>
      </c>
      <c r="G31">
        <f t="shared" si="0"/>
        <v>0</v>
      </c>
      <c r="H31">
        <f t="shared" si="0"/>
        <v>500</v>
      </c>
    </row>
    <row r="32" spans="1:8" ht="12.75">
      <c r="A32" s="46" t="s">
        <v>156</v>
      </c>
      <c r="B32" s="47">
        <v>90000</v>
      </c>
      <c r="C32" s="47">
        <v>0</v>
      </c>
      <c r="D32" s="96">
        <v>90000</v>
      </c>
      <c r="E32" s="96"/>
      <c r="F32">
        <f t="shared" si="0"/>
        <v>90</v>
      </c>
      <c r="G32">
        <f t="shared" si="0"/>
        <v>0</v>
      </c>
      <c r="H32">
        <f t="shared" si="0"/>
        <v>90</v>
      </c>
    </row>
    <row r="33" spans="1:8" ht="12.75">
      <c r="A33" s="46" t="s">
        <v>39</v>
      </c>
      <c r="B33" s="47">
        <v>400000</v>
      </c>
      <c r="C33" s="47">
        <v>0</v>
      </c>
      <c r="D33" s="96">
        <v>400000</v>
      </c>
      <c r="E33" s="96"/>
      <c r="F33">
        <f t="shared" si="0"/>
        <v>400</v>
      </c>
      <c r="G33">
        <f t="shared" si="0"/>
        <v>0</v>
      </c>
      <c r="H33">
        <f t="shared" si="0"/>
        <v>400</v>
      </c>
    </row>
    <row r="34" spans="1:8" ht="12.75">
      <c r="A34" s="46" t="s">
        <v>40</v>
      </c>
      <c r="B34" s="47">
        <v>500800</v>
      </c>
      <c r="C34" s="47">
        <v>0</v>
      </c>
      <c r="D34" s="96">
        <v>500800</v>
      </c>
      <c r="E34" s="96"/>
      <c r="F34">
        <f t="shared" si="0"/>
        <v>500.8</v>
      </c>
      <c r="G34">
        <f t="shared" si="0"/>
        <v>0</v>
      </c>
      <c r="H34">
        <f t="shared" si="0"/>
        <v>500.8</v>
      </c>
    </row>
    <row r="35" spans="1:8" ht="12.75">
      <c r="A35" s="46" t="s">
        <v>41</v>
      </c>
      <c r="B35" s="47">
        <v>17775000</v>
      </c>
      <c r="C35" s="47">
        <v>0</v>
      </c>
      <c r="D35" s="96">
        <v>17775000</v>
      </c>
      <c r="E35" s="96"/>
      <c r="F35">
        <f t="shared" si="0"/>
        <v>17775</v>
      </c>
      <c r="G35">
        <f t="shared" si="0"/>
        <v>0</v>
      </c>
      <c r="H35">
        <f t="shared" si="0"/>
        <v>17775</v>
      </c>
    </row>
    <row r="36" spans="1:8" ht="12.75">
      <c r="A36" s="46" t="s">
        <v>42</v>
      </c>
      <c r="B36" s="47">
        <v>3000000</v>
      </c>
      <c r="C36" s="47">
        <v>0</v>
      </c>
      <c r="D36" s="96">
        <v>3000000</v>
      </c>
      <c r="E36" s="96"/>
      <c r="F36">
        <f t="shared" si="0"/>
        <v>3000</v>
      </c>
      <c r="G36">
        <f t="shared" si="0"/>
        <v>0</v>
      </c>
      <c r="H36">
        <f t="shared" si="0"/>
        <v>3000</v>
      </c>
    </row>
    <row r="37" spans="1:8" ht="12.75">
      <c r="A37" s="46" t="s">
        <v>93</v>
      </c>
      <c r="B37" s="47">
        <v>5200000</v>
      </c>
      <c r="C37" s="47">
        <v>0</v>
      </c>
      <c r="D37" s="96">
        <v>5200000</v>
      </c>
      <c r="E37" s="96"/>
      <c r="F37">
        <f t="shared" si="0"/>
        <v>5200</v>
      </c>
      <c r="G37">
        <f t="shared" si="0"/>
        <v>0</v>
      </c>
      <c r="H37">
        <f t="shared" si="0"/>
        <v>5200</v>
      </c>
    </row>
    <row r="38" spans="1:8" ht="12.75">
      <c r="A38" s="46" t="s">
        <v>142</v>
      </c>
      <c r="B38" s="47">
        <v>850000</v>
      </c>
      <c r="C38" s="47">
        <v>0</v>
      </c>
      <c r="D38" s="96">
        <v>850000</v>
      </c>
      <c r="E38" s="96"/>
      <c r="F38">
        <f t="shared" si="0"/>
        <v>850</v>
      </c>
      <c r="G38">
        <f t="shared" si="0"/>
        <v>0</v>
      </c>
      <c r="H38">
        <f t="shared" si="0"/>
        <v>850</v>
      </c>
    </row>
    <row r="39" spans="1:8" ht="12.75">
      <c r="A39" s="46" t="s">
        <v>151</v>
      </c>
      <c r="B39" s="47">
        <v>20000</v>
      </c>
      <c r="C39" s="47">
        <v>0</v>
      </c>
      <c r="D39" s="96">
        <v>20000</v>
      </c>
      <c r="E39" s="96"/>
      <c r="F39">
        <f t="shared" si="0"/>
        <v>20</v>
      </c>
      <c r="G39">
        <f t="shared" si="0"/>
        <v>0</v>
      </c>
      <c r="H39">
        <f t="shared" si="0"/>
        <v>20</v>
      </c>
    </row>
    <row r="40" spans="1:8" ht="12.75">
      <c r="A40" s="46" t="s">
        <v>79</v>
      </c>
      <c r="B40" s="47">
        <v>5600000</v>
      </c>
      <c r="C40" s="47">
        <v>0</v>
      </c>
      <c r="D40" s="96">
        <v>5600000</v>
      </c>
      <c r="E40" s="96"/>
      <c r="F40">
        <f t="shared" si="0"/>
        <v>5600</v>
      </c>
      <c r="G40">
        <f t="shared" si="0"/>
        <v>0</v>
      </c>
      <c r="H40">
        <f t="shared" si="0"/>
        <v>5600</v>
      </c>
    </row>
    <row r="41" spans="1:8" ht="12.75">
      <c r="A41" s="46" t="s">
        <v>18</v>
      </c>
      <c r="B41" s="47">
        <v>1000000</v>
      </c>
      <c r="C41" s="47">
        <v>0</v>
      </c>
      <c r="D41" s="96">
        <v>1000000</v>
      </c>
      <c r="E41" s="96"/>
      <c r="F41">
        <f t="shared" si="0"/>
        <v>1000</v>
      </c>
      <c r="G41">
        <f t="shared" si="0"/>
        <v>0</v>
      </c>
      <c r="H41">
        <f t="shared" si="0"/>
        <v>1000</v>
      </c>
    </row>
    <row r="42" spans="1:8" ht="12.75">
      <c r="A42" s="46" t="s">
        <v>152</v>
      </c>
      <c r="B42" s="47">
        <v>200000</v>
      </c>
      <c r="C42" s="47">
        <v>0</v>
      </c>
      <c r="D42" s="96">
        <v>200000</v>
      </c>
      <c r="E42" s="96"/>
      <c r="F42">
        <f t="shared" si="0"/>
        <v>200</v>
      </c>
      <c r="G42">
        <f t="shared" si="0"/>
        <v>0</v>
      </c>
      <c r="H42">
        <f t="shared" si="0"/>
        <v>200</v>
      </c>
    </row>
    <row r="43" spans="1:8" ht="12.75">
      <c r="A43" s="46" t="s">
        <v>193</v>
      </c>
      <c r="B43" s="47">
        <v>712000</v>
      </c>
      <c r="C43" s="47">
        <v>0</v>
      </c>
      <c r="D43" s="96">
        <v>712000</v>
      </c>
      <c r="E43" s="96"/>
      <c r="F43">
        <f t="shared" si="0"/>
        <v>712</v>
      </c>
      <c r="G43">
        <f t="shared" si="0"/>
        <v>0</v>
      </c>
      <c r="H43">
        <f t="shared" si="0"/>
        <v>712</v>
      </c>
    </row>
    <row r="44" spans="1:8" ht="12.75">
      <c r="A44" s="46" t="s">
        <v>117</v>
      </c>
      <c r="B44" s="47">
        <v>226830</v>
      </c>
      <c r="C44" s="47">
        <v>0</v>
      </c>
      <c r="D44" s="96">
        <v>226830</v>
      </c>
      <c r="E44" s="96"/>
      <c r="F44">
        <f t="shared" si="0"/>
        <v>226.83</v>
      </c>
      <c r="G44">
        <f t="shared" si="0"/>
        <v>0</v>
      </c>
      <c r="H44">
        <f t="shared" si="0"/>
        <v>226.83</v>
      </c>
    </row>
    <row r="45" spans="1:8" ht="12.75">
      <c r="A45" s="46" t="s">
        <v>194</v>
      </c>
      <c r="B45" s="47">
        <v>1000000</v>
      </c>
      <c r="C45" s="47">
        <v>0</v>
      </c>
      <c r="D45" s="96">
        <v>1000000</v>
      </c>
      <c r="E45" s="96"/>
      <c r="F45">
        <f t="shared" si="0"/>
        <v>1000</v>
      </c>
      <c r="G45">
        <f t="shared" si="0"/>
        <v>0</v>
      </c>
      <c r="H45">
        <f t="shared" si="0"/>
        <v>1000</v>
      </c>
    </row>
    <row r="46" spans="1:8" ht="12.75">
      <c r="A46" s="46" t="s">
        <v>43</v>
      </c>
      <c r="B46" s="47">
        <v>79490</v>
      </c>
      <c r="C46" s="47">
        <v>0</v>
      </c>
      <c r="D46" s="96">
        <v>79490</v>
      </c>
      <c r="E46" s="96"/>
      <c r="F46">
        <f t="shared" si="0"/>
        <v>79.49</v>
      </c>
      <c r="G46">
        <f t="shared" si="0"/>
        <v>0</v>
      </c>
      <c r="H46">
        <f t="shared" si="0"/>
        <v>79.49</v>
      </c>
    </row>
    <row r="47" spans="1:8" ht="12.75">
      <c r="A47" s="46" t="s">
        <v>116</v>
      </c>
      <c r="B47" s="47">
        <v>358500</v>
      </c>
      <c r="C47" s="47">
        <v>0</v>
      </c>
      <c r="D47" s="96">
        <v>358500</v>
      </c>
      <c r="E47" s="96"/>
      <c r="F47">
        <f t="shared" si="0"/>
        <v>358.5</v>
      </c>
      <c r="G47">
        <f t="shared" si="0"/>
        <v>0</v>
      </c>
      <c r="H47">
        <f t="shared" si="0"/>
        <v>358.5</v>
      </c>
    </row>
    <row r="48" spans="1:8" ht="12.75">
      <c r="A48" s="46" t="s">
        <v>123</v>
      </c>
      <c r="B48" s="47">
        <v>31000</v>
      </c>
      <c r="C48" s="47">
        <v>0</v>
      </c>
      <c r="D48" s="96">
        <v>31000</v>
      </c>
      <c r="E48" s="96"/>
      <c r="F48">
        <f t="shared" si="0"/>
        <v>31</v>
      </c>
      <c r="G48">
        <f t="shared" si="0"/>
        <v>0</v>
      </c>
      <c r="H48">
        <f t="shared" si="0"/>
        <v>31</v>
      </c>
    </row>
    <row r="49" spans="1:8" ht="12.75">
      <c r="A49" s="46" t="s">
        <v>44</v>
      </c>
      <c r="B49" s="47">
        <v>99200</v>
      </c>
      <c r="C49" s="47">
        <v>6000</v>
      </c>
      <c r="D49" s="96">
        <v>105200</v>
      </c>
      <c r="E49" s="96"/>
      <c r="F49">
        <f t="shared" si="0"/>
        <v>99.2</v>
      </c>
      <c r="G49">
        <f t="shared" si="0"/>
        <v>6</v>
      </c>
      <c r="H49">
        <f t="shared" si="0"/>
        <v>105.2</v>
      </c>
    </row>
    <row r="50" spans="1:8" ht="12.75">
      <c r="A50" s="46" t="s">
        <v>172</v>
      </c>
      <c r="B50" s="47">
        <v>190000</v>
      </c>
      <c r="C50" s="47">
        <v>0</v>
      </c>
      <c r="D50" s="96">
        <v>190000</v>
      </c>
      <c r="E50" s="96"/>
      <c r="F50">
        <f t="shared" si="0"/>
        <v>190</v>
      </c>
      <c r="G50">
        <f t="shared" si="0"/>
        <v>0</v>
      </c>
      <c r="H50">
        <f t="shared" si="0"/>
        <v>190</v>
      </c>
    </row>
    <row r="51" spans="1:8" ht="12.75">
      <c r="A51" s="46" t="s">
        <v>19</v>
      </c>
      <c r="B51" s="47">
        <v>2484700</v>
      </c>
      <c r="C51" s="47">
        <v>357500</v>
      </c>
      <c r="D51" s="96">
        <v>2842200</v>
      </c>
      <c r="E51" s="96"/>
      <c r="F51">
        <f t="shared" si="0"/>
        <v>2484.7</v>
      </c>
      <c r="G51">
        <f t="shared" si="0"/>
        <v>357.5</v>
      </c>
      <c r="H51">
        <f t="shared" si="0"/>
        <v>2842.2</v>
      </c>
    </row>
    <row r="52" spans="1:8" ht="12.75">
      <c r="A52" s="46" t="s">
        <v>163</v>
      </c>
      <c r="B52" s="47">
        <v>73130</v>
      </c>
      <c r="C52" s="47">
        <v>0</v>
      </c>
      <c r="D52" s="96">
        <v>73130</v>
      </c>
      <c r="E52" s="96"/>
      <c r="F52">
        <f t="shared" si="0"/>
        <v>73.13</v>
      </c>
      <c r="G52">
        <f t="shared" si="0"/>
        <v>0</v>
      </c>
      <c r="H52">
        <f t="shared" si="0"/>
        <v>73.13</v>
      </c>
    </row>
    <row r="53" spans="1:8" ht="12.75">
      <c r="A53" s="46" t="s">
        <v>45</v>
      </c>
      <c r="B53" s="47">
        <v>63000</v>
      </c>
      <c r="C53" s="47">
        <v>0</v>
      </c>
      <c r="D53" s="96">
        <v>63000</v>
      </c>
      <c r="E53" s="96"/>
      <c r="F53">
        <f t="shared" si="0"/>
        <v>63</v>
      </c>
      <c r="G53">
        <f t="shared" si="0"/>
        <v>0</v>
      </c>
      <c r="H53">
        <f t="shared" si="0"/>
        <v>63</v>
      </c>
    </row>
    <row r="54" spans="1:8" ht="12.75">
      <c r="A54" s="46" t="s">
        <v>46</v>
      </c>
      <c r="B54" s="47">
        <v>5600000</v>
      </c>
      <c r="C54" s="47">
        <v>0</v>
      </c>
      <c r="D54" s="96">
        <v>5600000</v>
      </c>
      <c r="E54" s="96"/>
      <c r="F54">
        <f t="shared" si="0"/>
        <v>5600</v>
      </c>
      <c r="G54">
        <f t="shared" si="0"/>
        <v>0</v>
      </c>
      <c r="H54">
        <f t="shared" si="0"/>
        <v>5600</v>
      </c>
    </row>
    <row r="55" spans="1:8" ht="12.75">
      <c r="A55" s="52" t="s">
        <v>20</v>
      </c>
      <c r="B55" s="49">
        <v>2991900</v>
      </c>
      <c r="C55" s="49">
        <v>113000</v>
      </c>
      <c r="D55" s="102">
        <v>3104900</v>
      </c>
      <c r="E55" s="102"/>
      <c r="F55">
        <f t="shared" si="0"/>
        <v>2991.9</v>
      </c>
      <c r="G55">
        <f t="shared" si="0"/>
        <v>113</v>
      </c>
      <c r="H55">
        <f t="shared" si="0"/>
        <v>3104.9</v>
      </c>
    </row>
    <row r="56" spans="1:8" ht="12.75">
      <c r="A56" s="53" t="s">
        <v>47</v>
      </c>
      <c r="B56" s="47">
        <v>360640</v>
      </c>
      <c r="C56" s="47">
        <v>12000</v>
      </c>
      <c r="D56" s="96">
        <v>372640</v>
      </c>
      <c r="E56" s="96"/>
      <c r="F56">
        <f t="shared" si="0"/>
        <v>360.64</v>
      </c>
      <c r="G56">
        <f t="shared" si="0"/>
        <v>12</v>
      </c>
      <c r="H56">
        <f t="shared" si="0"/>
        <v>372.64</v>
      </c>
    </row>
    <row r="57" spans="1:8" ht="12.75">
      <c r="A57" s="53" t="s">
        <v>48</v>
      </c>
      <c r="B57" s="47">
        <v>1498600</v>
      </c>
      <c r="C57" s="47">
        <v>81000</v>
      </c>
      <c r="D57" s="96">
        <v>1579600</v>
      </c>
      <c r="E57" s="96"/>
      <c r="F57">
        <f t="shared" si="0"/>
        <v>1498.6</v>
      </c>
      <c r="G57">
        <f t="shared" si="0"/>
        <v>81</v>
      </c>
      <c r="H57">
        <f t="shared" si="0"/>
        <v>1579.6</v>
      </c>
    </row>
    <row r="58" spans="1:8" ht="12.75">
      <c r="A58" s="53" t="s">
        <v>164</v>
      </c>
      <c r="B58" s="47">
        <v>972800</v>
      </c>
      <c r="C58" s="47">
        <v>20000</v>
      </c>
      <c r="D58" s="96">
        <v>992800</v>
      </c>
      <c r="E58" s="96"/>
      <c r="F58">
        <f t="shared" si="0"/>
        <v>972.8</v>
      </c>
      <c r="G58">
        <f t="shared" si="0"/>
        <v>20</v>
      </c>
      <c r="H58">
        <f t="shared" si="0"/>
        <v>992.8</v>
      </c>
    </row>
    <row r="59" spans="1:8" ht="12.75">
      <c r="A59" s="53" t="s">
        <v>49</v>
      </c>
      <c r="B59" s="47">
        <v>159860</v>
      </c>
      <c r="C59" s="47">
        <v>0</v>
      </c>
      <c r="D59" s="96">
        <v>159860</v>
      </c>
      <c r="E59" s="96"/>
      <c r="F59">
        <f t="shared" si="0"/>
        <v>159.86</v>
      </c>
      <c r="G59">
        <f t="shared" si="0"/>
        <v>0</v>
      </c>
      <c r="H59">
        <f t="shared" si="0"/>
        <v>159.86</v>
      </c>
    </row>
    <row r="60" spans="1:8" ht="12.75">
      <c r="A60" s="52" t="s">
        <v>22</v>
      </c>
      <c r="B60" s="49">
        <v>592500</v>
      </c>
      <c r="C60" s="49">
        <v>0</v>
      </c>
      <c r="D60" s="102">
        <v>592500</v>
      </c>
      <c r="E60" s="102"/>
      <c r="F60">
        <f t="shared" si="0"/>
        <v>592.5</v>
      </c>
      <c r="G60">
        <f t="shared" si="0"/>
        <v>0</v>
      </c>
      <c r="H60">
        <f t="shared" si="0"/>
        <v>592.5</v>
      </c>
    </row>
    <row r="61" spans="1:8" ht="12.75">
      <c r="A61" s="53" t="s">
        <v>51</v>
      </c>
      <c r="B61" s="47">
        <v>196000</v>
      </c>
      <c r="C61" s="47">
        <v>0</v>
      </c>
      <c r="D61" s="96">
        <v>196000</v>
      </c>
      <c r="E61" s="96"/>
      <c r="F61">
        <f t="shared" si="0"/>
        <v>196</v>
      </c>
      <c r="G61">
        <f t="shared" si="0"/>
        <v>0</v>
      </c>
      <c r="H61">
        <f t="shared" si="0"/>
        <v>196</v>
      </c>
    </row>
    <row r="62" spans="1:8" ht="12.75">
      <c r="A62" s="53" t="s">
        <v>52</v>
      </c>
      <c r="B62" s="47">
        <v>360000</v>
      </c>
      <c r="C62" s="47">
        <v>0</v>
      </c>
      <c r="D62" s="96">
        <v>360000</v>
      </c>
      <c r="E62" s="96"/>
      <c r="F62">
        <f t="shared" si="0"/>
        <v>360</v>
      </c>
      <c r="G62">
        <f t="shared" si="0"/>
        <v>0</v>
      </c>
      <c r="H62">
        <f t="shared" si="0"/>
        <v>360</v>
      </c>
    </row>
    <row r="63" spans="1:8" ht="12.75">
      <c r="A63" s="53" t="s">
        <v>161</v>
      </c>
      <c r="B63" s="47">
        <v>36500</v>
      </c>
      <c r="C63" s="47">
        <v>0</v>
      </c>
      <c r="D63" s="96">
        <v>36500</v>
      </c>
      <c r="E63" s="96"/>
      <c r="F63">
        <f t="shared" si="0"/>
        <v>36.5</v>
      </c>
      <c r="G63">
        <f t="shared" si="0"/>
        <v>0</v>
      </c>
      <c r="H63">
        <f t="shared" si="0"/>
        <v>36.5</v>
      </c>
    </row>
    <row r="64" spans="1:8" ht="12.75">
      <c r="A64" s="52" t="s">
        <v>23</v>
      </c>
      <c r="B64" s="49">
        <v>0</v>
      </c>
      <c r="C64" s="49">
        <v>715000</v>
      </c>
      <c r="D64" s="102">
        <v>715000</v>
      </c>
      <c r="E64" s="102"/>
      <c r="F64">
        <f t="shared" si="0"/>
        <v>0</v>
      </c>
      <c r="G64">
        <f t="shared" si="0"/>
        <v>715</v>
      </c>
      <c r="H64">
        <f t="shared" si="0"/>
        <v>715</v>
      </c>
    </row>
    <row r="65" spans="1:8" ht="12.75">
      <c r="A65" s="53" t="s">
        <v>24</v>
      </c>
      <c r="B65" s="47">
        <v>0</v>
      </c>
      <c r="C65" s="47">
        <v>715000</v>
      </c>
      <c r="D65" s="96">
        <v>715000</v>
      </c>
      <c r="E65" s="96"/>
      <c r="F65">
        <f t="shared" si="0"/>
        <v>0</v>
      </c>
      <c r="G65">
        <f t="shared" si="0"/>
        <v>715</v>
      </c>
      <c r="H65">
        <f t="shared" si="0"/>
        <v>715</v>
      </c>
    </row>
    <row r="66" spans="1:8" ht="12.75">
      <c r="A66" s="52" t="s">
        <v>25</v>
      </c>
      <c r="B66" s="49">
        <v>658000</v>
      </c>
      <c r="C66" s="49">
        <v>0</v>
      </c>
      <c r="D66" s="102">
        <v>658000</v>
      </c>
      <c r="E66" s="102"/>
      <c r="F66">
        <f t="shared" si="0"/>
        <v>658</v>
      </c>
      <c r="G66">
        <f t="shared" si="0"/>
        <v>0</v>
      </c>
      <c r="H66">
        <f t="shared" si="0"/>
        <v>658</v>
      </c>
    </row>
    <row r="67" spans="1:8" ht="12.75">
      <c r="A67" s="53" t="s">
        <v>32</v>
      </c>
      <c r="B67" s="47">
        <v>654400</v>
      </c>
      <c r="C67" s="47">
        <v>0</v>
      </c>
      <c r="D67" s="96">
        <v>654400</v>
      </c>
      <c r="E67" s="96"/>
      <c r="F67">
        <f t="shared" si="0"/>
        <v>654.4</v>
      </c>
      <c r="G67">
        <f t="shared" si="0"/>
        <v>0</v>
      </c>
      <c r="H67">
        <f t="shared" si="0"/>
        <v>654.4</v>
      </c>
    </row>
    <row r="68" spans="1:8" ht="12.75">
      <c r="A68" s="54" t="s">
        <v>89</v>
      </c>
      <c r="B68" s="55">
        <v>3600</v>
      </c>
      <c r="C68" s="55">
        <v>0</v>
      </c>
      <c r="D68" s="108">
        <v>3600</v>
      </c>
      <c r="E68" s="108"/>
      <c r="F68">
        <f aca="true" t="shared" si="1" ref="F68:H75">B68/1000</f>
        <v>3.6</v>
      </c>
      <c r="G68">
        <f t="shared" si="1"/>
        <v>0</v>
      </c>
      <c r="H68">
        <f t="shared" si="1"/>
        <v>3.6</v>
      </c>
    </row>
    <row r="69" spans="1:8" ht="12.75">
      <c r="A69" s="52" t="s">
        <v>81</v>
      </c>
      <c r="B69" s="56">
        <v>150000</v>
      </c>
      <c r="C69" s="56">
        <v>0</v>
      </c>
      <c r="D69" s="107">
        <v>150000</v>
      </c>
      <c r="E69" s="107"/>
      <c r="F69">
        <f t="shared" si="1"/>
        <v>150</v>
      </c>
      <c r="G69">
        <f t="shared" si="1"/>
        <v>0</v>
      </c>
      <c r="H69">
        <f t="shared" si="1"/>
        <v>150</v>
      </c>
    </row>
    <row r="70" spans="1:8" ht="12.75">
      <c r="A70" s="53" t="s">
        <v>144</v>
      </c>
      <c r="B70" s="57">
        <v>150000</v>
      </c>
      <c r="C70" s="57">
        <v>0</v>
      </c>
      <c r="D70" s="104">
        <v>150000</v>
      </c>
      <c r="E70" s="104"/>
      <c r="F70">
        <f t="shared" si="1"/>
        <v>150</v>
      </c>
      <c r="G70">
        <f t="shared" si="1"/>
        <v>0</v>
      </c>
      <c r="H70">
        <f t="shared" si="1"/>
        <v>150</v>
      </c>
    </row>
    <row r="71" spans="1:8" ht="12.75">
      <c r="A71" s="52" t="s">
        <v>26</v>
      </c>
      <c r="B71" s="56">
        <v>14948550</v>
      </c>
      <c r="C71" s="56">
        <v>460000</v>
      </c>
      <c r="D71" s="107">
        <v>15408550</v>
      </c>
      <c r="E71" s="107"/>
      <c r="F71">
        <f t="shared" si="1"/>
        <v>14948.55</v>
      </c>
      <c r="G71">
        <f t="shared" si="1"/>
        <v>460</v>
      </c>
      <c r="H71">
        <f t="shared" si="1"/>
        <v>15408.55</v>
      </c>
    </row>
    <row r="72" spans="1:8" ht="12.75">
      <c r="A72" s="53" t="s">
        <v>53</v>
      </c>
      <c r="B72" s="57">
        <v>300000</v>
      </c>
      <c r="C72" s="57">
        <v>0</v>
      </c>
      <c r="D72" s="104">
        <v>300000</v>
      </c>
      <c r="E72" s="104"/>
      <c r="F72">
        <f t="shared" si="1"/>
        <v>300</v>
      </c>
      <c r="G72">
        <f t="shared" si="1"/>
        <v>0</v>
      </c>
      <c r="H72">
        <f t="shared" si="1"/>
        <v>300</v>
      </c>
    </row>
    <row r="73" spans="1:8" ht="12.75">
      <c r="A73" s="53" t="s">
        <v>127</v>
      </c>
      <c r="B73" s="57">
        <v>13918550</v>
      </c>
      <c r="C73" s="57">
        <v>460000</v>
      </c>
      <c r="D73" s="104">
        <v>14378550</v>
      </c>
      <c r="E73" s="104"/>
      <c r="F73">
        <f t="shared" si="1"/>
        <v>13918.55</v>
      </c>
      <c r="G73">
        <f t="shared" si="1"/>
        <v>460</v>
      </c>
      <c r="H73">
        <f t="shared" si="1"/>
        <v>14378.55</v>
      </c>
    </row>
    <row r="74" spans="1:8" ht="12.75">
      <c r="A74" s="53" t="s">
        <v>54</v>
      </c>
      <c r="B74" s="57">
        <v>730000</v>
      </c>
      <c r="C74" s="57">
        <v>0</v>
      </c>
      <c r="D74" s="104">
        <v>730000</v>
      </c>
      <c r="E74" s="104"/>
      <c r="F74">
        <f t="shared" si="1"/>
        <v>730</v>
      </c>
      <c r="G74">
        <f t="shared" si="1"/>
        <v>0</v>
      </c>
      <c r="H74">
        <f t="shared" si="1"/>
        <v>730</v>
      </c>
    </row>
    <row r="75" spans="1:8" ht="12.75">
      <c r="A75" s="58" t="s">
        <v>195</v>
      </c>
      <c r="B75" s="59">
        <v>149529200</v>
      </c>
      <c r="C75" s="56">
        <v>2428500</v>
      </c>
      <c r="D75" s="107">
        <v>151957700</v>
      </c>
      <c r="E75" s="107"/>
      <c r="F75">
        <f t="shared" si="1"/>
        <v>149529.2</v>
      </c>
      <c r="G75">
        <f t="shared" si="1"/>
        <v>2428.5</v>
      </c>
      <c r="H75">
        <f t="shared" si="1"/>
        <v>151957.7</v>
      </c>
    </row>
    <row r="77" spans="2:4" ht="12.75">
      <c r="B77" s="105"/>
      <c r="C77" s="105"/>
      <c r="D77" s="105"/>
    </row>
    <row r="79" spans="2:4" ht="12.75">
      <c r="B79" s="105" t="s">
        <v>196</v>
      </c>
      <c r="C79" s="105"/>
      <c r="D79" s="105"/>
    </row>
    <row r="126" spans="2:3" ht="12.75">
      <c r="B126" s="106"/>
      <c r="C126" s="106"/>
    </row>
  </sheetData>
  <sheetProtection/>
  <mergeCells count="79">
    <mergeCell ref="A1:I1"/>
    <mergeCell ref="A2:I2"/>
    <mergeCell ref="D34:E34"/>
    <mergeCell ref="D72:E72"/>
    <mergeCell ref="D60:E60"/>
    <mergeCell ref="D61:E61"/>
    <mergeCell ref="D62:E62"/>
    <mergeCell ref="D63:E63"/>
    <mergeCell ref="D10:E10"/>
    <mergeCell ref="D11:E11"/>
    <mergeCell ref="H4:I4"/>
    <mergeCell ref="H5:I5"/>
    <mergeCell ref="B126:C126"/>
    <mergeCell ref="D75:E75"/>
    <mergeCell ref="B79:D79"/>
    <mergeCell ref="D68:E68"/>
    <mergeCell ref="D69:E69"/>
    <mergeCell ref="D70:E70"/>
    <mergeCell ref="D71:E71"/>
    <mergeCell ref="D74:E74"/>
    <mergeCell ref="D73:E73"/>
    <mergeCell ref="B77:D77"/>
    <mergeCell ref="D64:E64"/>
    <mergeCell ref="D65:E65"/>
    <mergeCell ref="D66:E66"/>
    <mergeCell ref="D67:E67"/>
    <mergeCell ref="D54:E54"/>
    <mergeCell ref="D55:E55"/>
    <mergeCell ref="D56:E56"/>
    <mergeCell ref="D57:E57"/>
    <mergeCell ref="D58:E58"/>
    <mergeCell ref="D59:E59"/>
    <mergeCell ref="D48:E48"/>
    <mergeCell ref="D49:E49"/>
    <mergeCell ref="D50:E50"/>
    <mergeCell ref="D51:E51"/>
    <mergeCell ref="D52:E52"/>
    <mergeCell ref="D53:E53"/>
    <mergeCell ref="D42:E42"/>
    <mergeCell ref="D43:E43"/>
    <mergeCell ref="D44:E44"/>
    <mergeCell ref="D45:E45"/>
    <mergeCell ref="D46:E46"/>
    <mergeCell ref="D47:E47"/>
    <mergeCell ref="D36:E36"/>
    <mergeCell ref="D37:E37"/>
    <mergeCell ref="D38:E38"/>
    <mergeCell ref="D39:E39"/>
    <mergeCell ref="D40:E40"/>
    <mergeCell ref="D41:E41"/>
    <mergeCell ref="D31:E31"/>
    <mergeCell ref="D32:E32"/>
    <mergeCell ref="D33:E33"/>
    <mergeCell ref="D35:E35"/>
    <mergeCell ref="D27:E27"/>
    <mergeCell ref="D28:E28"/>
    <mergeCell ref="D29:E29"/>
    <mergeCell ref="D22:E22"/>
    <mergeCell ref="D23:E23"/>
    <mergeCell ref="D24:E24"/>
    <mergeCell ref="D25:E25"/>
    <mergeCell ref="D26:E26"/>
    <mergeCell ref="D30:E30"/>
    <mergeCell ref="D16:E16"/>
    <mergeCell ref="D17:E17"/>
    <mergeCell ref="D18:E18"/>
    <mergeCell ref="D19:E19"/>
    <mergeCell ref="D20:E20"/>
    <mergeCell ref="D21:E21"/>
    <mergeCell ref="D12:E12"/>
    <mergeCell ref="D13:E13"/>
    <mergeCell ref="D14:E14"/>
    <mergeCell ref="D4:E4"/>
    <mergeCell ref="D5:E5"/>
    <mergeCell ref="D15:E15"/>
    <mergeCell ref="D6:E6"/>
    <mergeCell ref="D7:E7"/>
    <mergeCell ref="D8:E8"/>
    <mergeCell ref="D9:E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dc:creator>
  <cp:keywords/>
  <dc:description/>
  <cp:lastModifiedBy>doxodu-7</cp:lastModifiedBy>
  <cp:lastPrinted>2017-01-27T09:44:23Z</cp:lastPrinted>
  <dcterms:created xsi:type="dcterms:W3CDTF">2001-01-27T07:49:27Z</dcterms:created>
  <dcterms:modified xsi:type="dcterms:W3CDTF">2017-03-02T10:48:31Z</dcterms:modified>
  <cp:category/>
  <cp:version/>
  <cp:contentType/>
  <cp:contentStatus/>
</cp:coreProperties>
</file>